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.delpino/Downloads/"/>
    </mc:Choice>
  </mc:AlternateContent>
  <xr:revisionPtr revIDLastSave="0" documentId="8_{7FDCF335-69EC-8E4C-8DC3-1D9B4C93DEB6}" xr6:coauthVersionLast="47" xr6:coauthVersionMax="47" xr10:uidLastSave="{00000000-0000-0000-0000-000000000000}"/>
  <bookViews>
    <workbookView xWindow="0" yWindow="760" windowWidth="30240" windowHeight="17120" activeTab="2" xr2:uid="{00000000-000D-0000-FFFF-FFFF00000000}"/>
  </bookViews>
  <sheets>
    <sheet name="Datatable" sheetId="1" r:id="rId1"/>
    <sheet name="Energy (GCR vs Tilt)" sheetId="9" r:id="rId2"/>
    <sheet name="Specific Prod (GCR vs Tilt)" sheetId="10" r:id="rId3"/>
    <sheet name="LCOE (GCR vs Tilt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 a="1"/>
  <c r="C3" i="4" s="1"/>
  <c r="C4" i="4" a="1"/>
  <c r="C4" i="4" s="1"/>
  <c r="C5" i="4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D3" i="4" a="1"/>
  <c r="D3" i="4" s="1"/>
  <c r="E3" i="4" a="1"/>
  <c r="E3" i="4" s="1"/>
  <c r="F3" i="4" a="1"/>
  <c r="F3" i="4" s="1"/>
  <c r="G3" i="4" a="1"/>
  <c r="G3" i="4" s="1"/>
  <c r="H3" i="4" a="1"/>
  <c r="H3" i="4" s="1"/>
  <c r="I3" i="4" a="1"/>
  <c r="I3" i="4" s="1"/>
  <c r="J3" i="4" a="1"/>
  <c r="J3" i="4" s="1"/>
  <c r="K3" i="4" a="1"/>
  <c r="K3" i="4" s="1"/>
  <c r="L3" i="4" a="1"/>
  <c r="L3" i="4" s="1"/>
  <c r="D4" i="4" a="1"/>
  <c r="D4" i="4" s="1"/>
  <c r="E4" i="4" a="1"/>
  <c r="E4" i="4" s="1"/>
  <c r="F4" i="4" a="1"/>
  <c r="F4" i="4" s="1"/>
  <c r="G4" i="4" a="1"/>
  <c r="G4" i="4" s="1"/>
  <c r="H4" i="4" a="1"/>
  <c r="H4" i="4" s="1"/>
  <c r="I4" i="4" a="1"/>
  <c r="I4" i="4" s="1"/>
  <c r="J4" i="4" a="1"/>
  <c r="J4" i="4" s="1"/>
  <c r="K4" i="4" a="1"/>
  <c r="K4" i="4" s="1"/>
  <c r="L4" i="4" a="1"/>
  <c r="L4" i="4" s="1"/>
  <c r="D5" i="4" a="1"/>
  <c r="D5" i="4" s="1"/>
  <c r="E5" i="4" a="1"/>
  <c r="E5" i="4" s="1"/>
  <c r="F5" i="4" a="1"/>
  <c r="F5" i="4" s="1"/>
  <c r="G5" i="4" a="1"/>
  <c r="G5" i="4" s="1"/>
  <c r="H5" i="4" a="1"/>
  <c r="H5" i="4" s="1"/>
  <c r="I5" i="4" a="1"/>
  <c r="I5" i="4" s="1"/>
  <c r="J5" i="4" a="1"/>
  <c r="J5" i="4" s="1"/>
  <c r="K5" i="4" a="1"/>
  <c r="K5" i="4" s="1"/>
  <c r="L5" i="4" a="1"/>
  <c r="L5" i="4" s="1"/>
  <c r="D6" i="4" a="1"/>
  <c r="D6" i="4" s="1"/>
  <c r="E6" i="4" a="1"/>
  <c r="E6" i="4" s="1"/>
  <c r="F6" i="4" a="1"/>
  <c r="F6" i="4" s="1"/>
  <c r="G6" i="4" a="1"/>
  <c r="G6" i="4" s="1"/>
  <c r="H6" i="4" a="1"/>
  <c r="H6" i="4" s="1"/>
  <c r="I6" i="4" a="1"/>
  <c r="I6" i="4" s="1"/>
  <c r="J6" i="4" a="1"/>
  <c r="J6" i="4" s="1"/>
  <c r="K6" i="4" a="1"/>
  <c r="K6" i="4" s="1"/>
  <c r="L6" i="4" a="1"/>
  <c r="L6" i="4" s="1"/>
  <c r="D7" i="4" a="1"/>
  <c r="D7" i="4" s="1"/>
  <c r="E7" i="4" a="1"/>
  <c r="E7" i="4" s="1"/>
  <c r="F7" i="4" a="1"/>
  <c r="F7" i="4" s="1"/>
  <c r="G7" i="4" a="1"/>
  <c r="G7" i="4" s="1"/>
  <c r="H7" i="4" a="1"/>
  <c r="H7" i="4" s="1"/>
  <c r="I7" i="4" a="1"/>
  <c r="I7" i="4" s="1"/>
  <c r="J7" i="4" a="1"/>
  <c r="J7" i="4" s="1"/>
  <c r="K7" i="4" a="1"/>
  <c r="K7" i="4" s="1"/>
  <c r="L7" i="4" a="1"/>
  <c r="L7" i="4" s="1"/>
  <c r="D8" i="4" a="1"/>
  <c r="D8" i="4" s="1"/>
  <c r="E8" i="4" a="1"/>
  <c r="E8" i="4" s="1"/>
  <c r="F8" i="4" a="1"/>
  <c r="F8" i="4" s="1"/>
  <c r="G8" i="4" a="1"/>
  <c r="G8" i="4" s="1"/>
  <c r="H8" i="4" a="1"/>
  <c r="H8" i="4" s="1"/>
  <c r="I8" i="4" a="1"/>
  <c r="I8" i="4" s="1"/>
  <c r="J8" i="4" a="1"/>
  <c r="J8" i="4" s="1"/>
  <c r="K8" i="4" a="1"/>
  <c r="K8" i="4" s="1"/>
  <c r="L8" i="4" a="1"/>
  <c r="L8" i="4" s="1"/>
  <c r="D9" i="4" a="1"/>
  <c r="D9" i="4" s="1"/>
  <c r="E9" i="4" a="1"/>
  <c r="E9" i="4" s="1"/>
  <c r="F9" i="4" a="1"/>
  <c r="F9" i="4" s="1"/>
  <c r="G9" i="4" a="1"/>
  <c r="G9" i="4" s="1"/>
  <c r="H9" i="4" a="1"/>
  <c r="H9" i="4" s="1"/>
  <c r="I9" i="4" a="1"/>
  <c r="I9" i="4" s="1"/>
  <c r="J9" i="4" a="1"/>
  <c r="J9" i="4" s="1"/>
  <c r="K9" i="4" a="1"/>
  <c r="K9" i="4" s="1"/>
  <c r="L9" i="4" a="1"/>
  <c r="L9" i="4" s="1"/>
  <c r="D10" i="4" a="1"/>
  <c r="D10" i="4" s="1"/>
  <c r="E10" i="4" a="1"/>
  <c r="E10" i="4" s="1"/>
  <c r="F10" i="4" a="1"/>
  <c r="F10" i="4" s="1"/>
  <c r="G10" i="4" a="1"/>
  <c r="G10" i="4" s="1"/>
  <c r="H10" i="4" a="1"/>
  <c r="H10" i="4" s="1"/>
  <c r="I10" i="4" a="1"/>
  <c r="I10" i="4" s="1"/>
  <c r="J10" i="4" a="1"/>
  <c r="J10" i="4" s="1"/>
  <c r="K10" i="4" a="1"/>
  <c r="K10" i="4" s="1"/>
  <c r="L10" i="4" a="1"/>
  <c r="L10" i="4" s="1"/>
  <c r="G22" i="4" a="1"/>
  <c r="G22" i="4" s="1"/>
  <c r="H24" i="10" a="1"/>
  <c r="H24" i="10" s="1"/>
  <c r="C17" i="9" a="1"/>
  <c r="C17" i="9" s="1"/>
  <c r="D17" i="9" a="1"/>
  <c r="D17" i="9" s="1"/>
  <c r="B17" i="10" a="1"/>
  <c r="K23" i="10" s="1" a="1"/>
  <c r="K23" i="10" s="1"/>
  <c r="C16" i="10" a="1"/>
  <c r="C16" i="10" s="1"/>
  <c r="B17" i="9" a="1"/>
  <c r="K23" i="9" s="1" a="1"/>
  <c r="K23" i="9" s="1"/>
  <c r="C16" i="9" a="1"/>
  <c r="C16" i="9" s="1"/>
  <c r="D17" i="4" a="1"/>
  <c r="D17" i="4" s="1"/>
  <c r="E17" i="4" a="1"/>
  <c r="E17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D18" i="4" a="1"/>
  <c r="D18" i="4" s="1"/>
  <c r="E18" i="4" a="1"/>
  <c r="E18" i="4" s="1"/>
  <c r="F18" i="4" a="1"/>
  <c r="F18" i="4"/>
  <c r="G18" i="4" a="1"/>
  <c r="G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D19" i="4" a="1"/>
  <c r="D19" i="4" s="1"/>
  <c r="E19" i="4" a="1"/>
  <c r="E19" i="4" s="1"/>
  <c r="F19" i="4" a="1"/>
  <c r="F19" i="4" s="1"/>
  <c r="G19" i="4" a="1"/>
  <c r="G19" i="4" s="1"/>
  <c r="H19" i="4" a="1"/>
  <c r="H19" i="4" s="1"/>
  <c r="I19" i="4" a="1"/>
  <c r="I19" i="4" s="1"/>
  <c r="J19" i="4" a="1"/>
  <c r="J19" i="4" s="1"/>
  <c r="K19" i="4" a="1"/>
  <c r="K19" i="4" s="1"/>
  <c r="L19" i="4" a="1"/>
  <c r="L19" i="4" s="1"/>
  <c r="D20" i="4" a="1"/>
  <c r="D20" i="4"/>
  <c r="E20" i="4" a="1"/>
  <c r="E20" i="4" s="1"/>
  <c r="F20" i="4" a="1"/>
  <c r="F20" i="4" s="1"/>
  <c r="G20" i="4" a="1"/>
  <c r="G20" i="4" s="1"/>
  <c r="H20" i="4" a="1"/>
  <c r="H20" i="4" s="1"/>
  <c r="I20" i="4" a="1"/>
  <c r="I20" i="4" s="1"/>
  <c r="J20" i="4" a="1"/>
  <c r="J20" i="4" s="1"/>
  <c r="K20" i="4" a="1"/>
  <c r="K20" i="4" s="1"/>
  <c r="L20" i="4" a="1"/>
  <c r="L20" i="4" s="1"/>
  <c r="D21" i="4" a="1"/>
  <c r="D21" i="4" s="1"/>
  <c r="E21" i="4" a="1"/>
  <c r="E21" i="4" s="1"/>
  <c r="F21" i="4" a="1"/>
  <c r="F21" i="4" s="1"/>
  <c r="G21" i="4" a="1"/>
  <c r="G21" i="4" s="1"/>
  <c r="H21" i="4" a="1"/>
  <c r="H21" i="4" s="1"/>
  <c r="I21" i="4" a="1"/>
  <c r="I21" i="4" s="1"/>
  <c r="J21" i="4" a="1"/>
  <c r="J21" i="4" s="1"/>
  <c r="K21" i="4" a="1"/>
  <c r="K21" i="4" s="1"/>
  <c r="L21" i="4" a="1"/>
  <c r="L21" i="4" s="1"/>
  <c r="D22" i="4" a="1"/>
  <c r="D22" i="4" s="1"/>
  <c r="E22" i="4" a="1"/>
  <c r="E22" i="4" s="1"/>
  <c r="F22" i="4" a="1"/>
  <c r="F22" i="4" s="1"/>
  <c r="H22" i="4" a="1"/>
  <c r="H22" i="4" s="1"/>
  <c r="I22" i="4" a="1"/>
  <c r="I22" i="4" s="1"/>
  <c r="J22" i="4" a="1"/>
  <c r="J22" i="4" s="1"/>
  <c r="K22" i="4" a="1"/>
  <c r="K22" i="4" s="1"/>
  <c r="L22" i="4" a="1"/>
  <c r="L22" i="4" s="1"/>
  <c r="D23" i="4" a="1"/>
  <c r="D23" i="4"/>
  <c r="E23" i="4" a="1"/>
  <c r="E23" i="4" s="1"/>
  <c r="F23" i="4" a="1"/>
  <c r="F23" i="4" s="1"/>
  <c r="G23" i="4" a="1"/>
  <c r="G23" i="4" s="1"/>
  <c r="H23" i="4" a="1"/>
  <c r="H23" i="4" s="1"/>
  <c r="I23" i="4" a="1"/>
  <c r="I23" i="4" s="1"/>
  <c r="J23" i="4" a="1"/>
  <c r="J23" i="4" s="1"/>
  <c r="K23" i="4" a="1"/>
  <c r="K23" i="4" s="1"/>
  <c r="L23" i="4" a="1"/>
  <c r="L23" i="4" s="1"/>
  <c r="D24" i="4" a="1"/>
  <c r="D24" i="4" s="1"/>
  <c r="E24" i="4" a="1"/>
  <c r="E24" i="4" s="1"/>
  <c r="F24" i="4" a="1"/>
  <c r="F24" i="4" s="1"/>
  <c r="G24" i="4" a="1"/>
  <c r="G24" i="4" s="1"/>
  <c r="H24" i="4" a="1"/>
  <c r="H24" i="4" s="1"/>
  <c r="I24" i="4" a="1"/>
  <c r="I24" i="4" s="1"/>
  <c r="J24" i="4" a="1"/>
  <c r="J24" i="4" s="1"/>
  <c r="K24" i="4" a="1"/>
  <c r="K24" i="4" s="1"/>
  <c r="L24" i="4" a="1"/>
  <c r="L24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17" i="4" a="1"/>
  <c r="C17" i="4" s="1"/>
  <c r="C16" i="4" a="1"/>
  <c r="C16" i="4" s="1"/>
  <c r="B17" i="4" a="1"/>
  <c r="B17" i="4" s="1"/>
  <c r="D3" i="10" a="1"/>
  <c r="D3" i="10" s="1"/>
  <c r="E3" i="10" a="1"/>
  <c r="E3" i="10" s="1"/>
  <c r="F3" i="10" a="1"/>
  <c r="F3" i="10" s="1"/>
  <c r="G3" i="10" a="1"/>
  <c r="G3" i="10" s="1"/>
  <c r="H3" i="10" a="1"/>
  <c r="H3" i="10" s="1"/>
  <c r="I3" i="10" a="1"/>
  <c r="I3" i="10" s="1"/>
  <c r="J3" i="10" a="1"/>
  <c r="J3" i="10" s="1"/>
  <c r="K3" i="10" a="1"/>
  <c r="K3" i="10" s="1"/>
  <c r="L3" i="10" a="1"/>
  <c r="L3" i="10" s="1"/>
  <c r="D4" i="10" a="1"/>
  <c r="D4" i="10" s="1"/>
  <c r="E4" i="10" a="1"/>
  <c r="E4" i="10" s="1"/>
  <c r="F4" i="10" a="1"/>
  <c r="F4" i="10" s="1"/>
  <c r="G4" i="10" a="1"/>
  <c r="G4" i="10" s="1"/>
  <c r="H4" i="10" a="1"/>
  <c r="H4" i="10" s="1"/>
  <c r="I4" i="10" a="1"/>
  <c r="I4" i="10" s="1"/>
  <c r="J4" i="10" a="1"/>
  <c r="J4" i="10" s="1"/>
  <c r="K4" i="10" a="1"/>
  <c r="K4" i="10" s="1"/>
  <c r="L4" i="10" a="1"/>
  <c r="L4" i="10" s="1"/>
  <c r="D5" i="10" a="1"/>
  <c r="D5" i="10" s="1"/>
  <c r="E5" i="10" a="1"/>
  <c r="E5" i="10" s="1"/>
  <c r="F5" i="10" a="1"/>
  <c r="F5" i="10" s="1"/>
  <c r="G5" i="10" a="1"/>
  <c r="G5" i="10" s="1"/>
  <c r="H5" i="10" a="1"/>
  <c r="H5" i="10" s="1"/>
  <c r="I5" i="10" a="1"/>
  <c r="I5" i="10" s="1"/>
  <c r="J5" i="10" a="1"/>
  <c r="J5" i="10" s="1"/>
  <c r="K5" i="10" a="1"/>
  <c r="K5" i="10" s="1"/>
  <c r="L5" i="10" a="1"/>
  <c r="L5" i="10" s="1"/>
  <c r="D6" i="10" a="1"/>
  <c r="D6" i="10"/>
  <c r="E6" i="10" a="1"/>
  <c r="E6" i="10" s="1"/>
  <c r="F6" i="10" a="1"/>
  <c r="F6" i="10" s="1"/>
  <c r="G6" i="10" a="1"/>
  <c r="G6" i="10" s="1"/>
  <c r="H6" i="10" a="1"/>
  <c r="H6" i="10" s="1"/>
  <c r="I6" i="10" a="1"/>
  <c r="I6" i="10" s="1"/>
  <c r="J6" i="10" a="1"/>
  <c r="J6" i="10" s="1"/>
  <c r="K6" i="10" a="1"/>
  <c r="K6" i="10" s="1"/>
  <c r="L6" i="10" a="1"/>
  <c r="L6" i="10" s="1"/>
  <c r="D7" i="10" a="1"/>
  <c r="D7" i="10" s="1"/>
  <c r="E7" i="10" a="1"/>
  <c r="E7" i="10" s="1"/>
  <c r="F7" i="10" a="1"/>
  <c r="F7" i="10" s="1"/>
  <c r="G7" i="10" a="1"/>
  <c r="G7" i="10" s="1"/>
  <c r="H7" i="10" a="1"/>
  <c r="H7" i="10" s="1"/>
  <c r="I7" i="10" a="1"/>
  <c r="I7" i="10" s="1"/>
  <c r="J7" i="10" a="1"/>
  <c r="J7" i="10" s="1"/>
  <c r="K7" i="10" a="1"/>
  <c r="K7" i="10" s="1"/>
  <c r="L7" i="10" a="1"/>
  <c r="L7" i="10" s="1"/>
  <c r="D8" i="10" a="1"/>
  <c r="D8" i="10" s="1"/>
  <c r="E8" i="10" a="1"/>
  <c r="E8" i="10" s="1"/>
  <c r="F8" i="10" a="1"/>
  <c r="F8" i="10" s="1"/>
  <c r="G8" i="10" a="1"/>
  <c r="G8" i="10" s="1"/>
  <c r="H8" i="10" a="1"/>
  <c r="H8" i="10" s="1"/>
  <c r="I8" i="10" a="1"/>
  <c r="I8" i="10" s="1"/>
  <c r="J8" i="10" a="1"/>
  <c r="J8" i="10" s="1"/>
  <c r="K8" i="10" a="1"/>
  <c r="K8" i="10" s="1"/>
  <c r="L8" i="10" a="1"/>
  <c r="L8" i="10" s="1"/>
  <c r="D9" i="10" a="1"/>
  <c r="D9" i="10" s="1"/>
  <c r="E9" i="10" a="1"/>
  <c r="E9" i="10" s="1"/>
  <c r="F9" i="10" a="1"/>
  <c r="F9" i="10" s="1"/>
  <c r="G9" i="10" a="1"/>
  <c r="G9" i="10" s="1"/>
  <c r="H9" i="10" a="1"/>
  <c r="H9" i="10" s="1"/>
  <c r="I9" i="10" a="1"/>
  <c r="I9" i="10" s="1"/>
  <c r="J9" i="10" a="1"/>
  <c r="J9" i="10" s="1"/>
  <c r="K9" i="10" a="1"/>
  <c r="K9" i="10" s="1"/>
  <c r="L9" i="10" a="1"/>
  <c r="L9" i="10" s="1"/>
  <c r="D10" i="10" a="1"/>
  <c r="D10" i="10" s="1"/>
  <c r="E10" i="10" a="1"/>
  <c r="E10" i="10" s="1"/>
  <c r="F10" i="10" a="1"/>
  <c r="F10" i="10" s="1"/>
  <c r="G10" i="10" a="1"/>
  <c r="G10" i="10" s="1"/>
  <c r="H10" i="10" a="1"/>
  <c r="H10" i="10" s="1"/>
  <c r="I10" i="10" a="1"/>
  <c r="I10" i="10" s="1"/>
  <c r="J10" i="10" a="1"/>
  <c r="J10" i="10" s="1"/>
  <c r="K10" i="10" a="1"/>
  <c r="K10" i="10" s="1"/>
  <c r="L10" i="10" a="1"/>
  <c r="L10" i="10" s="1"/>
  <c r="C4" i="10" a="1"/>
  <c r="C4" i="10" s="1"/>
  <c r="C5" i="10" a="1"/>
  <c r="C5" i="10" s="1"/>
  <c r="C6" i="10" a="1"/>
  <c r="C6" i="10" s="1"/>
  <c r="C7" i="10" a="1"/>
  <c r="C7" i="10" s="1"/>
  <c r="C8" i="10" a="1"/>
  <c r="C8" i="10" s="1"/>
  <c r="C9" i="10" a="1"/>
  <c r="C9" i="10" s="1"/>
  <c r="C10" i="10" a="1"/>
  <c r="C10" i="10" s="1"/>
  <c r="C3" i="10" a="1"/>
  <c r="C3" i="10" s="1"/>
  <c r="B3" i="10" a="1"/>
  <c r="C2" i="10" a="1"/>
  <c r="D3" i="9" a="1"/>
  <c r="D3" i="9" s="1"/>
  <c r="E3" i="9" a="1"/>
  <c r="E3" i="9" s="1"/>
  <c r="F3" i="9" a="1"/>
  <c r="F3" i="9" s="1"/>
  <c r="G3" i="9" a="1"/>
  <c r="G3" i="9" s="1"/>
  <c r="H3" i="9" a="1"/>
  <c r="H3" i="9" s="1"/>
  <c r="I3" i="9" a="1"/>
  <c r="I3" i="9" s="1"/>
  <c r="J3" i="9" a="1"/>
  <c r="J3" i="9" s="1"/>
  <c r="K3" i="9" a="1"/>
  <c r="K3" i="9" s="1"/>
  <c r="L3" i="9" a="1"/>
  <c r="L3" i="9" s="1"/>
  <c r="D4" i="9" a="1"/>
  <c r="D4" i="9" s="1"/>
  <c r="E4" i="9" a="1"/>
  <c r="E4" i="9" s="1"/>
  <c r="F4" i="9" a="1"/>
  <c r="F4" i="9" s="1"/>
  <c r="G4" i="9" a="1"/>
  <c r="G4" i="9" s="1"/>
  <c r="H4" i="9" a="1"/>
  <c r="H4" i="9" s="1"/>
  <c r="I4" i="9" a="1"/>
  <c r="I4" i="9" s="1"/>
  <c r="J4" i="9" a="1"/>
  <c r="J4" i="9" s="1"/>
  <c r="K4" i="9" a="1"/>
  <c r="K4" i="9" s="1"/>
  <c r="L4" i="9" a="1"/>
  <c r="L4" i="9" s="1"/>
  <c r="D5" i="9" a="1"/>
  <c r="D5" i="9" s="1"/>
  <c r="E5" i="9" a="1"/>
  <c r="E5" i="9" s="1"/>
  <c r="F5" i="9" a="1"/>
  <c r="F5" i="9" s="1"/>
  <c r="G5" i="9" a="1"/>
  <c r="G5" i="9" s="1"/>
  <c r="H5" i="9" a="1"/>
  <c r="H5" i="9" s="1"/>
  <c r="I5" i="9" a="1"/>
  <c r="I5" i="9" s="1"/>
  <c r="J5" i="9" a="1"/>
  <c r="J5" i="9" s="1"/>
  <c r="K5" i="9" a="1"/>
  <c r="K5" i="9" s="1"/>
  <c r="L5" i="9" a="1"/>
  <c r="L5" i="9" s="1"/>
  <c r="D6" i="9" a="1"/>
  <c r="D6" i="9" s="1"/>
  <c r="E6" i="9" a="1"/>
  <c r="E6" i="9" s="1"/>
  <c r="F6" i="9" a="1"/>
  <c r="F6" i="9" s="1"/>
  <c r="G6" i="9" a="1"/>
  <c r="G6" i="9" s="1"/>
  <c r="H6" i="9" a="1"/>
  <c r="H6" i="9" s="1"/>
  <c r="I6" i="9" a="1"/>
  <c r="I6" i="9" s="1"/>
  <c r="J6" i="9" a="1"/>
  <c r="J6" i="9" s="1"/>
  <c r="K6" i="9" a="1"/>
  <c r="K6" i="9" s="1"/>
  <c r="L6" i="9" a="1"/>
  <c r="L6" i="9" s="1"/>
  <c r="D7" i="9" a="1"/>
  <c r="D7" i="9" s="1"/>
  <c r="E7" i="9" a="1"/>
  <c r="E7" i="9" s="1"/>
  <c r="F7" i="9" a="1"/>
  <c r="F7" i="9" s="1"/>
  <c r="G7" i="9" a="1"/>
  <c r="G7" i="9" s="1"/>
  <c r="H7" i="9" a="1"/>
  <c r="H7" i="9" s="1"/>
  <c r="I7" i="9" a="1"/>
  <c r="I7" i="9" s="1"/>
  <c r="J7" i="9" a="1"/>
  <c r="J7" i="9" s="1"/>
  <c r="K7" i="9" a="1"/>
  <c r="K7" i="9" s="1"/>
  <c r="L7" i="9" a="1"/>
  <c r="L7" i="9" s="1"/>
  <c r="D8" i="9" a="1"/>
  <c r="D8" i="9" s="1"/>
  <c r="E8" i="9" a="1"/>
  <c r="E8" i="9" s="1"/>
  <c r="F8" i="9" a="1"/>
  <c r="F8" i="9" s="1"/>
  <c r="G8" i="9" a="1"/>
  <c r="G8" i="9" s="1"/>
  <c r="H8" i="9" a="1"/>
  <c r="H8" i="9" s="1"/>
  <c r="I8" i="9" a="1"/>
  <c r="I8" i="9" s="1"/>
  <c r="J8" i="9" a="1"/>
  <c r="J8" i="9" s="1"/>
  <c r="K8" i="9" a="1"/>
  <c r="K8" i="9" s="1"/>
  <c r="L8" i="9" a="1"/>
  <c r="L8" i="9" s="1"/>
  <c r="D9" i="9" a="1"/>
  <c r="D9" i="9" s="1"/>
  <c r="E9" i="9" a="1"/>
  <c r="E9" i="9" s="1"/>
  <c r="F9" i="9" a="1"/>
  <c r="F9" i="9" s="1"/>
  <c r="G9" i="9" a="1"/>
  <c r="G9" i="9" s="1"/>
  <c r="H9" i="9" a="1"/>
  <c r="H9" i="9" s="1"/>
  <c r="I9" i="9" a="1"/>
  <c r="I9" i="9" s="1"/>
  <c r="J9" i="9" a="1"/>
  <c r="J9" i="9" s="1"/>
  <c r="K9" i="9" a="1"/>
  <c r="K9" i="9" s="1"/>
  <c r="L9" i="9" a="1"/>
  <c r="L9" i="9" s="1"/>
  <c r="D10" i="9" a="1"/>
  <c r="D10" i="9" s="1"/>
  <c r="E10" i="9" a="1"/>
  <c r="E10" i="9" s="1"/>
  <c r="F10" i="9" a="1"/>
  <c r="F10" i="9" s="1"/>
  <c r="G10" i="9" a="1"/>
  <c r="G10" i="9" s="1"/>
  <c r="H10" i="9" a="1"/>
  <c r="H10" i="9" s="1"/>
  <c r="I10" i="9" a="1"/>
  <c r="I10" i="9" s="1"/>
  <c r="J10" i="9" a="1"/>
  <c r="J10" i="9" s="1"/>
  <c r="K10" i="9" a="1"/>
  <c r="K10" i="9" s="1"/>
  <c r="L10" i="9" a="1"/>
  <c r="L10" i="9" s="1"/>
  <c r="C4" i="9" a="1"/>
  <c r="C4" i="9" s="1"/>
  <c r="C5" i="9" a="1"/>
  <c r="C5" i="9" s="1"/>
  <c r="C6" i="9" a="1"/>
  <c r="C6" i="9" s="1"/>
  <c r="C7" i="9" a="1"/>
  <c r="C7" i="9" s="1"/>
  <c r="C8" i="9" a="1"/>
  <c r="C8" i="9" s="1"/>
  <c r="C9" i="9" a="1"/>
  <c r="C9" i="9" s="1"/>
  <c r="C10" i="9" a="1"/>
  <c r="C10" i="9" s="1"/>
  <c r="C3" i="9" a="1"/>
  <c r="C3" i="9" s="1"/>
  <c r="B3" i="9" a="1"/>
  <c r="C2" i="9" a="1"/>
  <c r="C2" i="4" a="1"/>
  <c r="C2" i="4" s="1"/>
  <c r="B3" i="4" a="1"/>
  <c r="B3" i="4" s="1"/>
  <c r="A20" i="4" l="1"/>
  <c r="A6" i="4" s="1"/>
  <c r="A21" i="4"/>
  <c r="A7" i="4" s="1"/>
  <c r="A19" i="4"/>
  <c r="A5" i="4" s="1"/>
  <c r="Q3" i="10"/>
  <c r="A24" i="4"/>
  <c r="A10" i="4" s="1"/>
  <c r="A23" i="4"/>
  <c r="A9" i="4" s="1"/>
  <c r="Q4" i="9"/>
  <c r="A18" i="4"/>
  <c r="A4" i="4" s="1"/>
  <c r="A17" i="4"/>
  <c r="A3" i="4" s="1"/>
  <c r="Q4" i="10"/>
  <c r="Q3" i="9"/>
  <c r="A22" i="4"/>
  <c r="A8" i="4" s="1"/>
  <c r="Q4" i="4"/>
  <c r="Q3" i="4"/>
  <c r="B17" i="10"/>
  <c r="H18" i="10" a="1"/>
  <c r="H18" i="10" s="1"/>
  <c r="C20" i="10" a="1"/>
  <c r="C20" i="10" s="1"/>
  <c r="K20" i="10" a="1"/>
  <c r="K20" i="10" s="1"/>
  <c r="J22" i="10" a="1"/>
  <c r="J22" i="10" s="1"/>
  <c r="E24" i="10" a="1"/>
  <c r="E24" i="10" s="1"/>
  <c r="I21" i="10" a="1"/>
  <c r="I21" i="10" s="1"/>
  <c r="D23" i="10" a="1"/>
  <c r="D23" i="10" s="1"/>
  <c r="L20" i="10" a="1"/>
  <c r="L20" i="10" s="1"/>
  <c r="G22" i="10" a="1"/>
  <c r="G22" i="10" s="1"/>
  <c r="K22" i="10" a="1"/>
  <c r="K22" i="10" s="1"/>
  <c r="F24" i="10" a="1"/>
  <c r="F24" i="10" s="1"/>
  <c r="J24" i="10" a="1"/>
  <c r="J24" i="10" s="1"/>
  <c r="C19" i="10" a="1"/>
  <c r="C19" i="10" s="1"/>
  <c r="G19" i="10" a="1"/>
  <c r="G19" i="10" s="1"/>
  <c r="K19" i="10" a="1"/>
  <c r="K19" i="10" s="1"/>
  <c r="F21" i="10" a="1"/>
  <c r="F21" i="10" s="1"/>
  <c r="J21" i="10" a="1"/>
  <c r="J21" i="10" s="1"/>
  <c r="E23" i="10" a="1"/>
  <c r="E23" i="10" s="1"/>
  <c r="I23" i="10" a="1"/>
  <c r="I23" i="10" s="1"/>
  <c r="F18" i="10" a="1"/>
  <c r="F18" i="10" s="1"/>
  <c r="J18" i="10" a="1"/>
  <c r="J18" i="10" s="1"/>
  <c r="E20" i="10" a="1"/>
  <c r="E20" i="10" s="1"/>
  <c r="I20" i="10" a="1"/>
  <c r="I20" i="10" s="1"/>
  <c r="D22" i="10" a="1"/>
  <c r="D22" i="10" s="1"/>
  <c r="H22" i="10" a="1"/>
  <c r="H22" i="10" s="1"/>
  <c r="L22" i="10" a="1"/>
  <c r="L22" i="10" s="1"/>
  <c r="C24" i="10" a="1"/>
  <c r="C24" i="10" s="1"/>
  <c r="G24" i="10" a="1"/>
  <c r="G24" i="10" s="1"/>
  <c r="K24" i="10" a="1"/>
  <c r="K24" i="10" s="1"/>
  <c r="D18" i="10" a="1"/>
  <c r="D18" i="10" s="1"/>
  <c r="F22" i="10" a="1"/>
  <c r="F22" i="10" s="1"/>
  <c r="J19" i="10" a="1"/>
  <c r="J19" i="10" s="1"/>
  <c r="L23" i="10" a="1"/>
  <c r="L23" i="10" s="1"/>
  <c r="E18" i="10" a="1"/>
  <c r="E18" i="10" s="1"/>
  <c r="H20" i="10" a="1"/>
  <c r="H20" i="10" s="1"/>
  <c r="D19" i="10" a="1"/>
  <c r="D19" i="10" s="1"/>
  <c r="H19" i="10" a="1"/>
  <c r="H19" i="10" s="1"/>
  <c r="L19" i="10" a="1"/>
  <c r="L19" i="10" s="1"/>
  <c r="C21" i="10" a="1"/>
  <c r="C21" i="10" s="1"/>
  <c r="G21" i="10" a="1"/>
  <c r="G21" i="10" s="1"/>
  <c r="K21" i="10" a="1"/>
  <c r="K21" i="10" s="1"/>
  <c r="F23" i="10" a="1"/>
  <c r="F23" i="10" s="1"/>
  <c r="J23" i="10" a="1"/>
  <c r="J23" i="10" s="1"/>
  <c r="L18" i="10" a="1"/>
  <c r="L18" i="10" s="1"/>
  <c r="G20" i="10" a="1"/>
  <c r="G20" i="10" s="1"/>
  <c r="I24" i="10" a="1"/>
  <c r="I24" i="10" s="1"/>
  <c r="F19" i="10" a="1"/>
  <c r="F19" i="10" s="1"/>
  <c r="E21" i="10" a="1"/>
  <c r="E21" i="10" s="1"/>
  <c r="H23" i="10" a="1"/>
  <c r="H23" i="10" s="1"/>
  <c r="I18" i="10" a="1"/>
  <c r="I18" i="10" s="1"/>
  <c r="D20" i="10" a="1"/>
  <c r="D20" i="10" s="1"/>
  <c r="C22" i="10" a="1"/>
  <c r="C22" i="10" s="1"/>
  <c r="C18" i="10" a="1"/>
  <c r="C18" i="10" s="1"/>
  <c r="G18" i="10" a="1"/>
  <c r="G18" i="10" s="1"/>
  <c r="K18" i="10" a="1"/>
  <c r="K18" i="10" s="1"/>
  <c r="F20" i="10" a="1"/>
  <c r="F20" i="10" s="1"/>
  <c r="J20" i="10" a="1"/>
  <c r="J20" i="10" s="1"/>
  <c r="E22" i="10" a="1"/>
  <c r="E22" i="10" s="1"/>
  <c r="I22" i="10" a="1"/>
  <c r="I22" i="10" s="1"/>
  <c r="D24" i="10" a="1"/>
  <c r="D24" i="10" s="1"/>
  <c r="L24" i="10" a="1"/>
  <c r="L24" i="10" s="1"/>
  <c r="E19" i="10" a="1"/>
  <c r="E19" i="10" s="1"/>
  <c r="I19" i="10" a="1"/>
  <c r="I19" i="10" s="1"/>
  <c r="D21" i="10" a="1"/>
  <c r="D21" i="10" s="1"/>
  <c r="H21" i="10" a="1"/>
  <c r="H21" i="10" s="1"/>
  <c r="L21" i="10" a="1"/>
  <c r="L21" i="10" s="1"/>
  <c r="C23" i="10" a="1"/>
  <c r="C23" i="10" s="1"/>
  <c r="G23" i="10" a="1"/>
  <c r="G23" i="10" s="1"/>
  <c r="C18" i="9" a="1"/>
  <c r="C18" i="9" s="1"/>
  <c r="K18" i="9" a="1"/>
  <c r="K18" i="9" s="1"/>
  <c r="F20" i="9" a="1"/>
  <c r="F20" i="9" s="1"/>
  <c r="J20" i="9" a="1"/>
  <c r="J20" i="9" s="1"/>
  <c r="E22" i="9" a="1"/>
  <c r="E22" i="9" s="1"/>
  <c r="I22" i="9" a="1"/>
  <c r="I22" i="9" s="1"/>
  <c r="D24" i="9" a="1"/>
  <c r="D24" i="9" s="1"/>
  <c r="H24" i="9" a="1"/>
  <c r="H24" i="9" s="1"/>
  <c r="L24" i="9" a="1"/>
  <c r="L24" i="9" s="1"/>
  <c r="B17" i="9"/>
  <c r="D18" i="9" a="1"/>
  <c r="D18" i="9" s="1"/>
  <c r="H18" i="9" a="1"/>
  <c r="H18" i="9" s="1"/>
  <c r="L18" i="9" a="1"/>
  <c r="L18" i="9" s="1"/>
  <c r="C20" i="9" a="1"/>
  <c r="C20" i="9" s="1"/>
  <c r="G20" i="9" a="1"/>
  <c r="G20" i="9" s="1"/>
  <c r="K20" i="9" a="1"/>
  <c r="K20" i="9" s="1"/>
  <c r="F22" i="9" a="1"/>
  <c r="F22" i="9" s="1"/>
  <c r="J22" i="9" a="1"/>
  <c r="J22" i="9" s="1"/>
  <c r="E24" i="9" a="1"/>
  <c r="E24" i="9" s="1"/>
  <c r="I24" i="9" a="1"/>
  <c r="I24" i="9" s="1"/>
  <c r="F19" i="9" a="1"/>
  <c r="F19" i="9" s="1"/>
  <c r="J19" i="9" a="1"/>
  <c r="J19" i="9" s="1"/>
  <c r="E21" i="9" a="1"/>
  <c r="E21" i="9" s="1"/>
  <c r="I21" i="9" a="1"/>
  <c r="I21" i="9" s="1"/>
  <c r="D23" i="9" a="1"/>
  <c r="D23" i="9" s="1"/>
  <c r="H23" i="9" a="1"/>
  <c r="H23" i="9" s="1"/>
  <c r="L23" i="9" a="1"/>
  <c r="L23" i="9" s="1"/>
  <c r="F18" i="9" a="1"/>
  <c r="F18" i="9" s="1"/>
  <c r="J18" i="9" a="1"/>
  <c r="J18" i="9" s="1"/>
  <c r="E20" i="9" a="1"/>
  <c r="E20" i="9" s="1"/>
  <c r="I20" i="9" a="1"/>
  <c r="I20" i="9" s="1"/>
  <c r="D22" i="9" a="1"/>
  <c r="D22" i="9" s="1"/>
  <c r="H22" i="9" a="1"/>
  <c r="H22" i="9" s="1"/>
  <c r="L22" i="9" a="1"/>
  <c r="L22" i="9" s="1"/>
  <c r="C24" i="9" a="1"/>
  <c r="C24" i="9" s="1"/>
  <c r="G24" i="9" a="1"/>
  <c r="G24" i="9" s="1"/>
  <c r="K24" i="9" a="1"/>
  <c r="K24" i="9" s="1"/>
  <c r="G18" i="9" a="1"/>
  <c r="G18" i="9" s="1"/>
  <c r="E18" i="9" a="1"/>
  <c r="E18" i="9" s="1"/>
  <c r="I18" i="9" a="1"/>
  <c r="I18" i="9" s="1"/>
  <c r="D20" i="9" a="1"/>
  <c r="D20" i="9" s="1"/>
  <c r="H20" i="9" a="1"/>
  <c r="H20" i="9" s="1"/>
  <c r="L20" i="9" a="1"/>
  <c r="L20" i="9" s="1"/>
  <c r="C22" i="9" a="1"/>
  <c r="C22" i="9" s="1"/>
  <c r="G22" i="9" a="1"/>
  <c r="G22" i="9" s="1"/>
  <c r="K22" i="9" a="1"/>
  <c r="K22" i="9" s="1"/>
  <c r="F24" i="9" a="1"/>
  <c r="F24" i="9" s="1"/>
  <c r="J24" i="9" a="1"/>
  <c r="J24" i="9" s="1"/>
  <c r="C19" i="9" a="1"/>
  <c r="C19" i="9" s="1"/>
  <c r="G19" i="9" a="1"/>
  <c r="G19" i="9" s="1"/>
  <c r="K19" i="9" a="1"/>
  <c r="K19" i="9" s="1"/>
  <c r="F21" i="9" a="1"/>
  <c r="F21" i="9" s="1"/>
  <c r="J21" i="9" a="1"/>
  <c r="J21" i="9" s="1"/>
  <c r="E23" i="9" a="1"/>
  <c r="E23" i="9" s="1"/>
  <c r="I23" i="9" a="1"/>
  <c r="I23" i="9" s="1"/>
  <c r="D19" i="9" a="1"/>
  <c r="D19" i="9" s="1"/>
  <c r="H19" i="9" a="1"/>
  <c r="H19" i="9" s="1"/>
  <c r="L19" i="9" a="1"/>
  <c r="L19" i="9" s="1"/>
  <c r="C21" i="9" a="1"/>
  <c r="C21" i="9" s="1"/>
  <c r="G21" i="9" a="1"/>
  <c r="G21" i="9" s="1"/>
  <c r="K21" i="9" a="1"/>
  <c r="K21" i="9" s="1"/>
  <c r="F23" i="9" a="1"/>
  <c r="F23" i="9" s="1"/>
  <c r="J23" i="9" a="1"/>
  <c r="J23" i="9" s="1"/>
  <c r="E19" i="9" a="1"/>
  <c r="E19" i="9" s="1"/>
  <c r="I19" i="9" a="1"/>
  <c r="I19" i="9" s="1"/>
  <c r="D21" i="9" a="1"/>
  <c r="D21" i="9" s="1"/>
  <c r="H21" i="9" a="1"/>
  <c r="H21" i="9" s="1"/>
  <c r="L21" i="9" a="1"/>
  <c r="L21" i="9" s="1"/>
  <c r="C23" i="9" a="1"/>
  <c r="C23" i="9" s="1"/>
  <c r="G23" i="9" a="1"/>
  <c r="G23" i="9" s="1"/>
  <c r="N3" i="9"/>
  <c r="C2" i="10"/>
  <c r="B3" i="10"/>
  <c r="B3" i="9"/>
  <c r="C2" i="9"/>
  <c r="A24" i="9" l="1"/>
  <c r="A10" i="9" s="1"/>
  <c r="A21" i="10"/>
  <c r="A7" i="10" s="1"/>
  <c r="A21" i="9"/>
  <c r="A7" i="9" s="1"/>
  <c r="A24" i="10"/>
  <c r="A10" i="10" s="1"/>
  <c r="A18" i="10"/>
  <c r="A4" i="10" s="1"/>
  <c r="A22" i="10"/>
  <c r="A8" i="10" s="1"/>
  <c r="A19" i="9"/>
  <c r="A5" i="9" s="1"/>
  <c r="A19" i="10"/>
  <c r="A5" i="10" s="1"/>
  <c r="A23" i="10"/>
  <c r="A9" i="10" s="1"/>
  <c r="A18" i="9"/>
  <c r="A4" i="9" s="1"/>
  <c r="A20" i="9"/>
  <c r="A6" i="9" s="1"/>
  <c r="A20" i="10"/>
  <c r="A6" i="10" s="1"/>
  <c r="A23" i="9"/>
  <c r="A9" i="9" s="1"/>
  <c r="A22" i="9"/>
  <c r="A8" i="9" s="1"/>
  <c r="J17" i="10" a="1"/>
  <c r="J17" i="10" s="1"/>
  <c r="F17" i="10" a="1"/>
  <c r="F17" i="10" s="1"/>
  <c r="G17" i="10" a="1"/>
  <c r="G17" i="10" s="1"/>
  <c r="I17" i="10" a="1"/>
  <c r="I17" i="10" s="1"/>
  <c r="E17" i="10" a="1"/>
  <c r="E17" i="10" s="1"/>
  <c r="K17" i="10" a="1"/>
  <c r="K17" i="10" s="1"/>
  <c r="L17" i="10" a="1"/>
  <c r="L17" i="10" s="1"/>
  <c r="H17" i="10" a="1"/>
  <c r="H17" i="10" s="1"/>
  <c r="D17" i="10" a="1"/>
  <c r="D17" i="10" s="1"/>
  <c r="C17" i="10" a="1"/>
  <c r="C17" i="10" s="1"/>
  <c r="J17" i="9" a="1"/>
  <c r="J17" i="9" s="1"/>
  <c r="F17" i="9" a="1"/>
  <c r="F17" i="9" s="1"/>
  <c r="I17" i="9" a="1"/>
  <c r="I17" i="9" s="1"/>
  <c r="E17" i="9" a="1"/>
  <c r="E17" i="9" s="1"/>
  <c r="L17" i="9" a="1"/>
  <c r="L17" i="9" s="1"/>
  <c r="H17" i="9" a="1"/>
  <c r="H17" i="9" s="1"/>
  <c r="K17" i="9" a="1"/>
  <c r="K17" i="9" s="1"/>
  <c r="G17" i="9" a="1"/>
  <c r="G17" i="9" s="1"/>
  <c r="N3" i="4"/>
  <c r="A17" i="9" l="1"/>
  <c r="A3" i="9" s="1"/>
  <c r="A17" i="10"/>
  <c r="A3" i="10" s="1"/>
  <c r="N3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<sst xmlns="http://schemas.openxmlformats.org/spreadsheetml/2006/main" count="209" uniqueCount="108">
  <si>
    <t>Design</t>
  </si>
  <si>
    <t>Specific Production (kWh/kWp)</t>
  </si>
  <si>
    <t>Energy (GWh)</t>
  </si>
  <si>
    <t>PR (%)</t>
  </si>
  <si>
    <t>Specific price</t>
  </si>
  <si>
    <t>Total price</t>
  </si>
  <si>
    <t>LCOE</t>
  </si>
  <si>
    <t>Tilt</t>
  </si>
  <si>
    <t>Max pitch (m)</t>
  </si>
  <si>
    <t>Min pitch (m)</t>
  </si>
  <si>
    <t>Currency</t>
  </si>
  <si>
    <t>Min LCOE</t>
  </si>
  <si>
    <t>PITCH (m)</t>
  </si>
  <si>
    <t>GCR (%)</t>
  </si>
  <si>
    <t xml:space="preserve">TILT </t>
  </si>
  <si>
    <t>Axis</t>
  </si>
  <si>
    <t>MAX</t>
  </si>
  <si>
    <t>MIN</t>
  </si>
  <si>
    <t>Max GCR (%)</t>
  </si>
  <si>
    <t>Min GCR (%)</t>
  </si>
  <si>
    <t>49. Webinar 2-0_7</t>
  </si>
  <si>
    <t>55. Webinar 2-0_10_3</t>
  </si>
  <si>
    <t>61. Webinar 2-0_10_9</t>
  </si>
  <si>
    <t>57. Webinar 2-0_10_5</t>
  </si>
  <si>
    <t>52. Webinar 2-0_10</t>
  </si>
  <si>
    <t>46. Webinar 2-0_4</t>
  </si>
  <si>
    <t>40. Webinar 2-0_8</t>
  </si>
  <si>
    <t>50. Webinar 2-0_8</t>
  </si>
  <si>
    <t>41. Webinar 2-0_9</t>
  </si>
  <si>
    <t>43. Webinar 2-0_1</t>
  </si>
  <si>
    <t>42. Webinar 2-0_10</t>
  </si>
  <si>
    <t>58. Webinar 2-0_10_6</t>
  </si>
  <si>
    <t>48. Webinar 2-0_6</t>
  </si>
  <si>
    <t>59. Webinar 2-0_10_7</t>
  </si>
  <si>
    <t>60. Webinar 2-0_10_8</t>
  </si>
  <si>
    <t>54. Webinar 2-0_10_2</t>
  </si>
  <si>
    <t>47. Webinar 2-0_5</t>
  </si>
  <si>
    <t>62. Webinar 2-0_10_10</t>
  </si>
  <si>
    <t>45. Webinar 2-0_3</t>
  </si>
  <si>
    <t>53. Webinar 2-0_10_1</t>
  </si>
  <si>
    <t>39. Webinar 2-0_7</t>
  </si>
  <si>
    <t>51. Webinar 2-0_9</t>
  </si>
  <si>
    <t>56. Webinar 2-0_10_4</t>
  </si>
  <si>
    <t>44. Webinar 2-0_2</t>
  </si>
  <si>
    <t>34. Webinar 2-0_2</t>
  </si>
  <si>
    <t>21. Webinar 2-0_9</t>
  </si>
  <si>
    <t>29. Webinar 2-0_7</t>
  </si>
  <si>
    <t>30. Webinar 2-0_8</t>
  </si>
  <si>
    <t>33. Webinar 2-0_1</t>
  </si>
  <si>
    <t>16. Webinar 2-0_4</t>
  </si>
  <si>
    <t>19. Webinar 2-0_7</t>
  </si>
  <si>
    <t>32. Webinar 2-0_10</t>
  </si>
  <si>
    <t>15. Webinar 2-0_3</t>
  </si>
  <si>
    <t>35. Webinar 2-0_3</t>
  </si>
  <si>
    <t>26. Webinar 2-0_4</t>
  </si>
  <si>
    <t>38. Webinar 2-0_6</t>
  </si>
  <si>
    <t>20. Webinar 2-0_8</t>
  </si>
  <si>
    <t>37. Webinar 2-0_5</t>
  </si>
  <si>
    <t>31. Webinar 2-0_9</t>
  </si>
  <si>
    <t>22. Webinar 2-0_10</t>
  </si>
  <si>
    <t>23. Webinar 2-0_1</t>
  </si>
  <si>
    <t>27. Webinar 2-0_5</t>
  </si>
  <si>
    <t>36. Webinar 2-0_4</t>
  </si>
  <si>
    <t>17. Webinar 2-0_5</t>
  </si>
  <si>
    <t>18. Webinar 2-0_6</t>
  </si>
  <si>
    <t>25. Webinar 2-0_3</t>
  </si>
  <si>
    <t>24. Webinar 2-0_2</t>
  </si>
  <si>
    <t>28. Webinar 2-0_6</t>
  </si>
  <si>
    <t>7. Webinar 2-0_5</t>
  </si>
  <si>
    <t>9. Webinar 2-0_7</t>
  </si>
  <si>
    <t>6. Webinar 2-0_4</t>
  </si>
  <si>
    <t>4. Webinar 2-0_2</t>
  </si>
  <si>
    <t>5. Webinar 2-0_3</t>
  </si>
  <si>
    <t>8. Webinar 2-0_6</t>
  </si>
  <si>
    <t>11. Webinar 2-0_9</t>
  </si>
  <si>
    <t>13. Webinar 2-0_1</t>
  </si>
  <si>
    <t>3. Webinar 2-0_1</t>
  </si>
  <si>
    <t>12. Webinar 2-0_10</t>
  </si>
  <si>
    <t>14. Webinar 2-0_2</t>
  </si>
  <si>
    <t>10. Webinar 2-0_8</t>
  </si>
  <si>
    <t>77. Webinar 2-0_10_10_5</t>
  </si>
  <si>
    <t>69. Webinar 2-0_10_10_7</t>
  </si>
  <si>
    <t>72. Webinar 2-0_10_10_10</t>
  </si>
  <si>
    <t>68. Webinar 2-0_10_10_6</t>
  </si>
  <si>
    <t>63. Webinar 2-0_10_10_1</t>
  </si>
  <si>
    <t>66. Webinar 2-0_10_10_4</t>
  </si>
  <si>
    <t>80. Webinar 2-0_10_10_8</t>
  </si>
  <si>
    <t>67. Webinar 2-0_10_10_5</t>
  </si>
  <si>
    <t>76. Webinar 2-0_10_10_4</t>
  </si>
  <si>
    <t>75. Webinar 2-0_10_10_3</t>
  </si>
  <si>
    <t>71. Webinar 2-0_10_10_9</t>
  </si>
  <si>
    <t>79. Webinar 2-0_10_10_7</t>
  </si>
  <si>
    <t>70. Webinar 2-0_10_10_8</t>
  </si>
  <si>
    <t>78. Webinar 2-0_10_10_6</t>
  </si>
  <si>
    <t>82. Webinar 2-0_10_10_10</t>
  </si>
  <si>
    <t>65. Webinar 2-0_10_10_3</t>
  </si>
  <si>
    <t>64. Webinar 2-0_10_10_2</t>
  </si>
  <si>
    <t>74. Webinar 2-0_10_10_2</t>
  </si>
  <si>
    <t>81. Webinar 2-0_10_10_9</t>
  </si>
  <si>
    <t>73. Webinar 2-0_10_10_1</t>
  </si>
  <si>
    <t>€</t>
  </si>
  <si>
    <t>Specific Production</t>
  </si>
  <si>
    <t>Energy Yield</t>
  </si>
  <si>
    <t>Specific Prod</t>
  </si>
  <si>
    <t>Energy</t>
  </si>
  <si>
    <t>Average GCR (%)</t>
  </si>
  <si>
    <t>Energy Yield (GWh)</t>
  </si>
  <si>
    <t>LCOE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</si>
</sst>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0" fontId="0" fillId="0" borderId="0" xfId="1" applyNumberFormat="1" applyFont="1"/>
    <xf numFmtId="2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er cent" xfId="1" builtinId="5"/>
  </cellStyles>
  <dxfs count="6"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 Yield (GWh)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40"/>
      <c:rotY val="250"/>
      <c:rAngAx val="0"/>
      <c:perspective val="9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553671544120572E-2"/>
          <c:y val="6.589658005308012E-2"/>
          <c:w val="0.92120372453443322"/>
          <c:h val="0.76850832059353746"/>
        </c:manualLayout>
      </c:layout>
      <c:surface3DChart>
        <c:wireframe val="0"/>
        <c:ser>
          <c:idx val="0"/>
          <c:order val="0"/>
          <c:tx>
            <c:strRef>
              <c:f>'Energy (GCR vs Tilt)'!$B$3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/>
            <a:effectLst/>
            <a:sp3d/>
          </c:spPr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Tilt)'!$C$3:$L$3</c:f>
              <c:numCache>
                <c:formatCode>General</c:formatCode>
                <c:ptCount val="10"/>
                <c:pt idx="0">
                  <c:v>122.568</c:v>
                </c:pt>
                <c:pt idx="1">
                  <c:v>116.797</c:v>
                </c:pt>
                <c:pt idx="2">
                  <c:v>115.036</c:v>
                </c:pt>
                <c:pt idx="3">
                  <c:v>114.791</c:v>
                </c:pt>
                <c:pt idx="4">
                  <c:v>114.771</c:v>
                </c:pt>
                <c:pt idx="5">
                  <c:v>114.488</c:v>
                </c:pt>
                <c:pt idx="6">
                  <c:v>113.79300000000001</c:v>
                </c:pt>
                <c:pt idx="7">
                  <c:v>111.89400000000001</c:v>
                </c:pt>
                <c:pt idx="8">
                  <c:v>109.599</c:v>
                </c:pt>
                <c:pt idx="9">
                  <c:v>106.285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930-AD1E-1298566F202A}"/>
            </c:ext>
          </c:extLst>
        </c:ser>
        <c:ser>
          <c:idx val="1"/>
          <c:order val="1"/>
          <c:tx>
            <c:strRef>
              <c:f>'Energy (GCR vs Tilt)'!$B$4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>
                <a:tint val="62000"/>
              </a:schemeClr>
            </a:solidFill>
            <a:ln/>
            <a:effectLst/>
            <a:sp3d/>
          </c:spPr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Tilt)'!$C$4:$L$4</c:f>
              <c:numCache>
                <c:formatCode>General</c:formatCode>
                <c:ptCount val="10"/>
                <c:pt idx="0">
                  <c:v>115.752</c:v>
                </c:pt>
                <c:pt idx="1">
                  <c:v>114.34</c:v>
                </c:pt>
                <c:pt idx="2">
                  <c:v>112.264</c:v>
                </c:pt>
                <c:pt idx="3">
                  <c:v>110.41</c:v>
                </c:pt>
                <c:pt idx="4">
                  <c:v>108.55</c:v>
                </c:pt>
                <c:pt idx="5">
                  <c:v>107.23399999999999</c:v>
                </c:pt>
                <c:pt idx="6">
                  <c:v>105.607</c:v>
                </c:pt>
                <c:pt idx="7">
                  <c:v>103.51</c:v>
                </c:pt>
                <c:pt idx="8">
                  <c:v>100.988</c:v>
                </c:pt>
                <c:pt idx="9">
                  <c:v>98.183999999999997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F-4930-AD1E-1298566F202A}"/>
            </c:ext>
          </c:extLst>
        </c:ser>
        <c:ser>
          <c:idx val="2"/>
          <c:order val="2"/>
          <c:tx>
            <c:strRef>
              <c:f>'Energy (GCR vs Tilt)'!$B$5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/>
            <a:effectLst/>
            <a:sp3d/>
          </c:spPr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Tilt)'!$C$5:$L$5</c:f>
              <c:numCache>
                <c:formatCode>General</c:formatCode>
                <c:ptCount val="10"/>
                <c:pt idx="0">
                  <c:v>98.320999999999998</c:v>
                </c:pt>
                <c:pt idx="1">
                  <c:v>100.889</c:v>
                </c:pt>
                <c:pt idx="2">
                  <c:v>101.197</c:v>
                </c:pt>
                <c:pt idx="3">
                  <c:v>99.224000000000004</c:v>
                </c:pt>
                <c:pt idx="4">
                  <c:v>97.781000000000006</c:v>
                </c:pt>
                <c:pt idx="5">
                  <c:v>96.358999999999995</c:v>
                </c:pt>
                <c:pt idx="6">
                  <c:v>94.837999999999994</c:v>
                </c:pt>
                <c:pt idx="7">
                  <c:v>92.948999999999998</c:v>
                </c:pt>
                <c:pt idx="8">
                  <c:v>90.893000000000001</c:v>
                </c:pt>
                <c:pt idx="9">
                  <c:v>88.394999999999996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F-4930-AD1E-1298566F202A}"/>
            </c:ext>
          </c:extLst>
        </c:ser>
        <c:ser>
          <c:idx val="3"/>
          <c:order val="3"/>
          <c:tx>
            <c:strRef>
              <c:f>'Energy (GCR vs Tilt)'!$B$6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6">
                <a:tint val="93000"/>
              </a:schemeClr>
            </a:solidFill>
            <a:ln/>
            <a:effectLst/>
            <a:sp3d/>
          </c:spPr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Tilt)'!$C$6:$L$6</c:f>
              <c:numCache>
                <c:formatCode>General</c:formatCode>
                <c:ptCount val="10"/>
                <c:pt idx="0">
                  <c:v>86.195999999999998</c:v>
                </c:pt>
                <c:pt idx="1">
                  <c:v>88.664000000000001</c:v>
                </c:pt>
                <c:pt idx="2">
                  <c:v>90.236000000000004</c:v>
                </c:pt>
                <c:pt idx="3">
                  <c:v>90.688999999999993</c:v>
                </c:pt>
                <c:pt idx="4">
                  <c:v>89.152000000000001</c:v>
                </c:pt>
                <c:pt idx="5">
                  <c:v>87.786000000000001</c:v>
                </c:pt>
                <c:pt idx="6">
                  <c:v>86.097999999999999</c:v>
                </c:pt>
                <c:pt idx="7">
                  <c:v>84.462000000000003</c:v>
                </c:pt>
                <c:pt idx="8">
                  <c:v>82.622</c:v>
                </c:pt>
                <c:pt idx="9">
                  <c:v>80.418000000000006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1F-4930-AD1E-1298566F202A}"/>
            </c:ext>
          </c:extLst>
        </c:ser>
        <c:ser>
          <c:idx val="4"/>
          <c:order val="4"/>
          <c:tx>
            <c:strRef>
              <c:f>'Energy (GCR vs Tilt)'!$B$7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6">
                <a:shade val="92000"/>
              </a:schemeClr>
            </a:solidFill>
            <a:ln/>
            <a:effectLst/>
            <a:sp3d/>
          </c:spPr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Tilt)'!$C$7:$L$7</c:f>
              <c:numCache>
                <c:formatCode>General</c:formatCode>
                <c:ptCount val="10"/>
                <c:pt idx="0">
                  <c:v>77.539000000000001</c:v>
                </c:pt>
                <c:pt idx="1">
                  <c:v>79.873999999999995</c:v>
                </c:pt>
                <c:pt idx="2">
                  <c:v>81.509</c:v>
                </c:pt>
                <c:pt idx="3">
                  <c:v>82.453999999999994</c:v>
                </c:pt>
                <c:pt idx="4">
                  <c:v>82.614999999999995</c:v>
                </c:pt>
                <c:pt idx="5">
                  <c:v>81.841999999999999</c:v>
                </c:pt>
                <c:pt idx="6">
                  <c:v>80.102999999999994</c:v>
                </c:pt>
                <c:pt idx="7">
                  <c:v>78.430999999999997</c:v>
                </c:pt>
                <c:pt idx="8">
                  <c:v>76.706000000000003</c:v>
                </c:pt>
                <c:pt idx="9">
                  <c:v>74.584999999999994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1F-4930-AD1E-1298566F202A}"/>
            </c:ext>
          </c:extLst>
        </c:ser>
        <c:ser>
          <c:idx val="5"/>
          <c:order val="5"/>
          <c:tx>
            <c:strRef>
              <c:f>'Energy (GCR vs Tilt)'!$B$8</c:f>
              <c:strCache>
                <c:ptCount val="1"/>
                <c:pt idx="0">
                  <c:v>10</c:v>
                </c:pt>
              </c:strCache>
            </c:strRef>
          </c:tx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Tilt)'!$C$8:$L$8</c:f>
              <c:numCache>
                <c:formatCode>General</c:formatCode>
                <c:ptCount val="10"/>
                <c:pt idx="0">
                  <c:v>69.837000000000003</c:v>
                </c:pt>
                <c:pt idx="1">
                  <c:v>72.052000000000007</c:v>
                </c:pt>
                <c:pt idx="2">
                  <c:v>73.569999999999993</c:v>
                </c:pt>
                <c:pt idx="3">
                  <c:v>74.587999999999994</c:v>
                </c:pt>
                <c:pt idx="4">
                  <c:v>75.052999999999997</c:v>
                </c:pt>
                <c:pt idx="5">
                  <c:v>74.826999999999998</c:v>
                </c:pt>
                <c:pt idx="6">
                  <c:v>74.293000000000006</c:v>
                </c:pt>
                <c:pt idx="7">
                  <c:v>72.909000000000006</c:v>
                </c:pt>
                <c:pt idx="8">
                  <c:v>71.290999999999997</c:v>
                </c:pt>
                <c:pt idx="9">
                  <c:v>69.103999999999999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7C-4BB3-8B34-F9809A012CF5}"/>
            </c:ext>
          </c:extLst>
        </c:ser>
        <c:ser>
          <c:idx val="6"/>
          <c:order val="6"/>
          <c:tx>
            <c:strRef>
              <c:f>'Energy (GCR vs Tilt)'!$B$9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Tilt)'!$C$9:$L$9</c:f>
              <c:numCache>
                <c:formatCode>General</c:formatCode>
                <c:ptCount val="10"/>
                <c:pt idx="0">
                  <c:v>63.284999999999997</c:v>
                </c:pt>
                <c:pt idx="1">
                  <c:v>65.292000000000002</c:v>
                </c:pt>
                <c:pt idx="2">
                  <c:v>66.724999999999994</c:v>
                </c:pt>
                <c:pt idx="3">
                  <c:v>67.86</c:v>
                </c:pt>
                <c:pt idx="4">
                  <c:v>68.475999999999999</c:v>
                </c:pt>
                <c:pt idx="5">
                  <c:v>68.656000000000006</c:v>
                </c:pt>
                <c:pt idx="6">
                  <c:v>68.06</c:v>
                </c:pt>
                <c:pt idx="7">
                  <c:v>67.263999999999996</c:v>
                </c:pt>
                <c:pt idx="8">
                  <c:v>66.155000000000001</c:v>
                </c:pt>
                <c:pt idx="9">
                  <c:v>64.488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7C-4BB3-8B34-F9809A012CF5}"/>
            </c:ext>
          </c:extLst>
        </c:ser>
        <c:ser>
          <c:idx val="7"/>
          <c:order val="7"/>
          <c:tx>
            <c:strRef>
              <c:f>'Energy (GCR vs Tilt)'!$B$10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'Energy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'Energy (GCR vs Tilt)'!$C$10:$L$10</c:f>
              <c:numCache>
                <c:formatCode>General</c:formatCode>
                <c:ptCount val="10"/>
                <c:pt idx="0">
                  <c:v>58.195999999999998</c:v>
                </c:pt>
                <c:pt idx="1">
                  <c:v>60.045000000000002</c:v>
                </c:pt>
                <c:pt idx="2">
                  <c:v>61.459000000000003</c:v>
                </c:pt>
                <c:pt idx="3">
                  <c:v>62.335000000000001</c:v>
                </c:pt>
                <c:pt idx="4">
                  <c:v>62.844999999999999</c:v>
                </c:pt>
                <c:pt idx="5">
                  <c:v>63.011000000000003</c:v>
                </c:pt>
                <c:pt idx="6">
                  <c:v>62.807000000000002</c:v>
                </c:pt>
                <c:pt idx="7">
                  <c:v>62.11</c:v>
                </c:pt>
                <c:pt idx="8">
                  <c:v>61.247</c:v>
                </c:pt>
                <c:pt idx="9">
                  <c:v>59.878999999999998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7C-4BB3-8B34-F9809A012CF5}"/>
            </c:ext>
          </c:extLst>
        </c:ser>
        <c:bandFmts>
          <c:bandFmt>
            <c:idx val="0"/>
            <c:spPr>
              <a:solidFill>
                <a:schemeClr val="accent6">
                  <a:tint val="42000"/>
                </a:schemeClr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6">
                  <a:tint val="54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6">
                  <a:tint val="65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6">
                  <a:tint val="77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6">
                  <a:tint val="89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6">
                  <a:shade val="88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6">
                  <a:shade val="76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6">
                  <a:shade val="65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6">
                  <a:shade val="53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</c:bandFmts>
        <c:axId val="82293935"/>
        <c:axId val="246503199"/>
        <c:axId val="1500749199"/>
      </c:surface3DChart>
      <c:catAx>
        <c:axId val="822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TIlt Angle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246503199"/>
        <c:crosses val="autoZero"/>
        <c:auto val="1"/>
        <c:lblAlgn val="ctr"/>
        <c:lblOffset val="100"/>
        <c:noMultiLvlLbl val="0"/>
      </c:catAx>
      <c:valAx>
        <c:axId val="246503199"/>
        <c:scaling>
          <c:orientation val="minMax"/>
          <c:max val="125"/>
          <c:min val="6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Energy</a:t>
                </a:r>
                <a:r>
                  <a:rPr lang="en-GB" baseline="0"/>
                  <a:t> Yield (GWh)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1743412834726801"/>
              <c:y val="0.361639500148879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82293935"/>
        <c:crosses val="autoZero"/>
        <c:crossBetween val="midCat"/>
      </c:valAx>
      <c:serAx>
        <c:axId val="1500749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Pitch 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246503199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Specific Production (kWh/kWp)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40"/>
      <c:rotY val="359"/>
      <c:rAngAx val="0"/>
      <c:perspective val="9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920134166085581E-3"/>
          <c:y val="5.079162304335437E-2"/>
          <c:w val="0.92120372453443322"/>
          <c:h val="0.76850832059353746"/>
        </c:manualLayout>
      </c:layout>
      <c:surface3DChart>
        <c:wireframe val="0"/>
        <c:ser>
          <c:idx val="0"/>
          <c:order val="0"/>
          <c:tx>
            <c:strRef>
              <c:f>'Specific Prod (GCR vs Tilt)'!$B$3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Tilt)'!$C$3:$L$3</c:f>
              <c:numCache>
                <c:formatCode>General</c:formatCode>
                <c:ptCount val="10"/>
                <c:pt idx="0">
                  <c:v>1400.2</c:v>
                </c:pt>
                <c:pt idx="1">
                  <c:v>1334</c:v>
                </c:pt>
                <c:pt idx="2">
                  <c:v>1313.9</c:v>
                </c:pt>
                <c:pt idx="3">
                  <c:v>1311.1</c:v>
                </c:pt>
                <c:pt idx="4">
                  <c:v>1310.8</c:v>
                </c:pt>
                <c:pt idx="5">
                  <c:v>1306.7</c:v>
                </c:pt>
                <c:pt idx="6">
                  <c:v>1297.4000000000001</c:v>
                </c:pt>
                <c:pt idx="7">
                  <c:v>1276</c:v>
                </c:pt>
                <c:pt idx="8">
                  <c:v>1249</c:v>
                </c:pt>
                <c:pt idx="9">
                  <c:v>1210.7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6-4BCD-8F47-83B562E00B19}"/>
            </c:ext>
          </c:extLst>
        </c:ser>
        <c:ser>
          <c:idx val="1"/>
          <c:order val="1"/>
          <c:tx>
            <c:strRef>
              <c:f>'Specific Prod (GCR vs Tilt)'!$B$4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>
                <a:tint val="62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Tilt)'!$C$4:$L$4</c:f>
              <c:numCache>
                <c:formatCode>General</c:formatCode>
                <c:ptCount val="10"/>
                <c:pt idx="0">
                  <c:v>1587.2</c:v>
                </c:pt>
                <c:pt idx="1">
                  <c:v>1567.8</c:v>
                </c:pt>
                <c:pt idx="2">
                  <c:v>1538.9</c:v>
                </c:pt>
                <c:pt idx="3">
                  <c:v>1513.1</c:v>
                </c:pt>
                <c:pt idx="4">
                  <c:v>1486.8</c:v>
                </c:pt>
                <c:pt idx="5">
                  <c:v>1468.4</c:v>
                </c:pt>
                <c:pt idx="6">
                  <c:v>1446.1</c:v>
                </c:pt>
                <c:pt idx="7">
                  <c:v>1416.7</c:v>
                </c:pt>
                <c:pt idx="8">
                  <c:v>1381</c:v>
                </c:pt>
                <c:pt idx="9">
                  <c:v>1342.7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6-4BCD-8F47-83B562E00B19}"/>
            </c:ext>
          </c:extLst>
        </c:ser>
        <c:ser>
          <c:idx val="2"/>
          <c:order val="2"/>
          <c:tx>
            <c:strRef>
              <c:f>'Specific Prod (GCR vs Tilt)'!$B$5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Tilt)'!$C$5:$L$5</c:f>
              <c:numCache>
                <c:formatCode>General</c:formatCode>
                <c:ptCount val="10"/>
                <c:pt idx="0">
                  <c:v>1591.1</c:v>
                </c:pt>
                <c:pt idx="1">
                  <c:v>1632.6</c:v>
                </c:pt>
                <c:pt idx="2">
                  <c:v>1637.6</c:v>
                </c:pt>
                <c:pt idx="3">
                  <c:v>1605.7</c:v>
                </c:pt>
                <c:pt idx="4">
                  <c:v>1581.8</c:v>
                </c:pt>
                <c:pt idx="5">
                  <c:v>1558.8</c:v>
                </c:pt>
                <c:pt idx="6">
                  <c:v>1532.8</c:v>
                </c:pt>
                <c:pt idx="7">
                  <c:v>1502.2</c:v>
                </c:pt>
                <c:pt idx="8">
                  <c:v>1467.2</c:v>
                </c:pt>
                <c:pt idx="9">
                  <c:v>1426.4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6-4BCD-8F47-83B562E00B19}"/>
            </c:ext>
          </c:extLst>
        </c:ser>
        <c:ser>
          <c:idx val="3"/>
          <c:order val="3"/>
          <c:tx>
            <c:strRef>
              <c:f>'Specific Prod (GCR vs Tilt)'!$B$6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6">
                <a:tint val="93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Tilt)'!$C$6:$L$6</c:f>
              <c:numCache>
                <c:formatCode>General</c:formatCode>
                <c:ptCount val="10"/>
                <c:pt idx="0">
                  <c:v>1592.9</c:v>
                </c:pt>
                <c:pt idx="1">
                  <c:v>1638.5</c:v>
                </c:pt>
                <c:pt idx="2">
                  <c:v>1667.6</c:v>
                </c:pt>
                <c:pt idx="3">
                  <c:v>1675.9</c:v>
                </c:pt>
                <c:pt idx="4">
                  <c:v>1647.5</c:v>
                </c:pt>
                <c:pt idx="5">
                  <c:v>1622.3</c:v>
                </c:pt>
                <c:pt idx="6">
                  <c:v>1590</c:v>
                </c:pt>
                <c:pt idx="7">
                  <c:v>1558.1</c:v>
                </c:pt>
                <c:pt idx="8">
                  <c:v>1523</c:v>
                </c:pt>
                <c:pt idx="9">
                  <c:v>1481.3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6-4BCD-8F47-83B562E00B19}"/>
            </c:ext>
          </c:extLst>
        </c:ser>
        <c:ser>
          <c:idx val="4"/>
          <c:order val="4"/>
          <c:tx>
            <c:strRef>
              <c:f>'Specific Prod (GCR vs Tilt)'!$B$7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6">
                <a:shade val="92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Tilt)'!$C$7:$L$7</c:f>
              <c:numCache>
                <c:formatCode>General</c:formatCode>
                <c:ptCount val="10"/>
                <c:pt idx="0">
                  <c:v>1593.1</c:v>
                </c:pt>
                <c:pt idx="1">
                  <c:v>1641.1</c:v>
                </c:pt>
                <c:pt idx="2">
                  <c:v>1674.7</c:v>
                </c:pt>
                <c:pt idx="3">
                  <c:v>1694.1</c:v>
                </c:pt>
                <c:pt idx="4">
                  <c:v>1696</c:v>
                </c:pt>
                <c:pt idx="5">
                  <c:v>1680.1</c:v>
                </c:pt>
                <c:pt idx="6">
                  <c:v>1643.8</c:v>
                </c:pt>
                <c:pt idx="7">
                  <c:v>1608.8</c:v>
                </c:pt>
                <c:pt idx="8">
                  <c:v>1572.8</c:v>
                </c:pt>
                <c:pt idx="9">
                  <c:v>1529.3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6-4BCD-8F47-83B562E00B19}"/>
            </c:ext>
          </c:extLst>
        </c:ser>
        <c:ser>
          <c:idx val="5"/>
          <c:order val="5"/>
          <c:tx>
            <c:strRef>
              <c:f>'Specific Prod (GCR vs Tilt)'!$B$8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Tilt)'!$C$8:$L$8</c:f>
              <c:numCache>
                <c:formatCode>General</c:formatCode>
                <c:ptCount val="10"/>
                <c:pt idx="0">
                  <c:v>1593.8</c:v>
                </c:pt>
                <c:pt idx="1">
                  <c:v>1643.7</c:v>
                </c:pt>
                <c:pt idx="2">
                  <c:v>1678.3</c:v>
                </c:pt>
                <c:pt idx="3">
                  <c:v>1701.5</c:v>
                </c:pt>
                <c:pt idx="4">
                  <c:v>1712.1</c:v>
                </c:pt>
                <c:pt idx="5">
                  <c:v>1707</c:v>
                </c:pt>
                <c:pt idx="6">
                  <c:v>1693.3</c:v>
                </c:pt>
                <c:pt idx="7">
                  <c:v>1661.7</c:v>
                </c:pt>
                <c:pt idx="8">
                  <c:v>1624.9</c:v>
                </c:pt>
                <c:pt idx="9">
                  <c:v>1573.6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F6-4BCD-8F47-83B562E00B19}"/>
            </c:ext>
          </c:extLst>
        </c:ser>
        <c:ser>
          <c:idx val="6"/>
          <c:order val="6"/>
          <c:tx>
            <c:strRef>
              <c:f>'Specific Prod (GCR vs Tilt)'!$B$9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shade val="61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Tilt)'!$C$9:$L$9</c:f>
              <c:numCache>
                <c:formatCode>General</c:formatCode>
                <c:ptCount val="10"/>
                <c:pt idx="0">
                  <c:v>1591.6</c:v>
                </c:pt>
                <c:pt idx="1">
                  <c:v>1641.3</c:v>
                </c:pt>
                <c:pt idx="2">
                  <c:v>1677.3</c:v>
                </c:pt>
                <c:pt idx="3">
                  <c:v>1705</c:v>
                </c:pt>
                <c:pt idx="4">
                  <c:v>1718.8</c:v>
                </c:pt>
                <c:pt idx="5">
                  <c:v>1721.7</c:v>
                </c:pt>
                <c:pt idx="6">
                  <c:v>1705.9</c:v>
                </c:pt>
                <c:pt idx="7">
                  <c:v>1685.1</c:v>
                </c:pt>
                <c:pt idx="8">
                  <c:v>1656.5</c:v>
                </c:pt>
                <c:pt idx="9">
                  <c:v>1614.8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6-4BCD-8F47-83B562E00B19}"/>
            </c:ext>
          </c:extLst>
        </c:ser>
        <c:ser>
          <c:idx val="7"/>
          <c:order val="7"/>
          <c:tx>
            <c:strRef>
              <c:f>'Specific Prod (GCR vs Tilt)'!$B$10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/>
            <a:effectLst/>
            <a:sp3d/>
          </c:spPr>
          <c:cat>
            <c:numRef>
              <c:f>'Specific Prod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'Specific Prod (GCR vs Tilt)'!$C$10:$L$10</c:f>
              <c:numCache>
                <c:formatCode>General</c:formatCode>
                <c:ptCount val="10"/>
                <c:pt idx="0">
                  <c:v>1593.4</c:v>
                </c:pt>
                <c:pt idx="1">
                  <c:v>1644</c:v>
                </c:pt>
                <c:pt idx="2">
                  <c:v>1682.7</c:v>
                </c:pt>
                <c:pt idx="3">
                  <c:v>1705.8</c:v>
                </c:pt>
                <c:pt idx="4">
                  <c:v>1719.7</c:v>
                </c:pt>
                <c:pt idx="5">
                  <c:v>1723.4</c:v>
                </c:pt>
                <c:pt idx="6">
                  <c:v>1717.8</c:v>
                </c:pt>
                <c:pt idx="7">
                  <c:v>1697.8</c:v>
                </c:pt>
                <c:pt idx="8">
                  <c:v>1671.6</c:v>
                </c:pt>
                <c:pt idx="9">
                  <c:v>1634.2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F6-4BCD-8F47-83B562E00B19}"/>
            </c:ext>
          </c:extLst>
        </c:ser>
        <c:bandFmts>
          <c:bandFmt>
            <c:idx val="0"/>
            <c:spPr>
              <a:solidFill>
                <a:schemeClr val="accent6">
                  <a:tint val="42000"/>
                </a:schemeClr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6">
                  <a:tint val="54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6">
                  <a:tint val="65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6">
                  <a:tint val="77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6">
                  <a:tint val="89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6">
                  <a:shade val="88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6">
                  <a:shade val="76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6">
                  <a:shade val="65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6">
                  <a:shade val="53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</c:bandFmts>
        <c:axId val="82293935"/>
        <c:axId val="246503199"/>
        <c:axId val="1500749199"/>
      </c:surface3DChart>
      <c:catAx>
        <c:axId val="822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TIlt Angle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246503199"/>
        <c:crosses val="autoZero"/>
        <c:auto val="1"/>
        <c:lblAlgn val="ctr"/>
        <c:lblOffset val="100"/>
        <c:noMultiLvlLbl val="0"/>
      </c:catAx>
      <c:valAx>
        <c:axId val="246503199"/>
        <c:scaling>
          <c:orientation val="minMax"/>
          <c:max val="1700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Specific Production (kWh/kWp)</a:t>
                </a:r>
              </a:p>
            </c:rich>
          </c:tx>
          <c:layout>
            <c:manualLayout>
              <c:xMode val="edge"/>
              <c:yMode val="edge"/>
              <c:x val="0.91743412834726801"/>
              <c:y val="0.361639500148879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82293935"/>
        <c:crosses val="autoZero"/>
        <c:crossBetween val="midCat"/>
      </c:valAx>
      <c:serAx>
        <c:axId val="1500749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Pitch 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246503199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LCOE (€/MWh)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0"/>
      <c:rotY val="180"/>
      <c:rAngAx val="0"/>
      <c:perspective val="9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57355330583689E-2"/>
          <c:y val="6.7056367432150321E-2"/>
          <c:w val="0.92120372453443322"/>
          <c:h val="0.76850832059353746"/>
        </c:manualLayout>
      </c:layout>
      <c:surface3DChart>
        <c:wireframe val="0"/>
        <c:ser>
          <c:idx val="0"/>
          <c:order val="0"/>
          <c:tx>
            <c:strRef>
              <c:f>'LCOE (GCR vs Tilt)'!$B$3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Tilt)'!$C$3:$L$3</c:f>
              <c:numCache>
                <c:formatCode>General</c:formatCode>
                <c:ptCount val="10"/>
                <c:pt idx="0">
                  <c:v>54.42</c:v>
                </c:pt>
                <c:pt idx="1">
                  <c:v>57.131</c:v>
                </c:pt>
                <c:pt idx="2">
                  <c:v>58.021999999999998</c:v>
                </c:pt>
                <c:pt idx="3">
                  <c:v>58.155000000000001</c:v>
                </c:pt>
                <c:pt idx="4">
                  <c:v>58.171999999999997</c:v>
                </c:pt>
                <c:pt idx="5">
                  <c:v>58.353000000000002</c:v>
                </c:pt>
                <c:pt idx="6">
                  <c:v>58.780999999999999</c:v>
                </c:pt>
                <c:pt idx="7">
                  <c:v>59.773000000000003</c:v>
                </c:pt>
                <c:pt idx="8">
                  <c:v>61.067999999999998</c:v>
                </c:pt>
                <c:pt idx="9">
                  <c:v>63.015000000000001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F-40DA-83C9-491B91ED1B42}"/>
            </c:ext>
          </c:extLst>
        </c:ser>
        <c:ser>
          <c:idx val="1"/>
          <c:order val="1"/>
          <c:tx>
            <c:strRef>
              <c:f>'LCOE (GCR vs Tilt)'!$B$4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6">
                <a:shade val="61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Tilt)'!$C$4:$L$4</c:f>
              <c:numCache>
                <c:formatCode>General</c:formatCode>
                <c:ptCount val="10"/>
                <c:pt idx="0">
                  <c:v>48.436</c:v>
                </c:pt>
                <c:pt idx="1">
                  <c:v>49.003999999999998</c:v>
                </c:pt>
                <c:pt idx="2">
                  <c:v>49.898000000000003</c:v>
                </c:pt>
                <c:pt idx="3">
                  <c:v>50.741</c:v>
                </c:pt>
                <c:pt idx="4">
                  <c:v>51.646000000000001</c:v>
                </c:pt>
                <c:pt idx="5">
                  <c:v>52.311999999999998</c:v>
                </c:pt>
                <c:pt idx="6">
                  <c:v>53.140999999999998</c:v>
                </c:pt>
                <c:pt idx="7">
                  <c:v>54.274000000000001</c:v>
                </c:pt>
                <c:pt idx="8">
                  <c:v>55.691000000000003</c:v>
                </c:pt>
                <c:pt idx="9">
                  <c:v>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F-40DA-83C9-491B91ED1B42}"/>
            </c:ext>
          </c:extLst>
        </c:ser>
        <c:ser>
          <c:idx val="2"/>
          <c:order val="2"/>
          <c:tx>
            <c:strRef>
              <c:f>'LCOE (GCR vs Tilt)'!$B$5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Tilt)'!$C$5:$L$5</c:f>
              <c:numCache>
                <c:formatCode>General</c:formatCode>
                <c:ptCount val="10"/>
                <c:pt idx="0">
                  <c:v>48.787999999999997</c:v>
                </c:pt>
                <c:pt idx="1">
                  <c:v>47.515999999999998</c:v>
                </c:pt>
                <c:pt idx="2">
                  <c:v>47.348999999999997</c:v>
                </c:pt>
                <c:pt idx="3">
                  <c:v>48.274999999999999</c:v>
                </c:pt>
                <c:pt idx="4">
                  <c:v>49.003999999999998</c:v>
                </c:pt>
                <c:pt idx="5">
                  <c:v>49.734000000000002</c:v>
                </c:pt>
                <c:pt idx="6">
                  <c:v>50.591000000000001</c:v>
                </c:pt>
                <c:pt idx="7">
                  <c:v>51.637</c:v>
                </c:pt>
                <c:pt idx="8">
                  <c:v>52.887999999999998</c:v>
                </c:pt>
                <c:pt idx="9">
                  <c:v>54.423000000000002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F-40DA-83C9-491B91ED1B42}"/>
            </c:ext>
          </c:extLst>
        </c:ser>
        <c:ser>
          <c:idx val="3"/>
          <c:order val="3"/>
          <c:tx>
            <c:strRef>
              <c:f>'LCOE (GCR vs Tilt)'!$B$6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6">
                <a:shade val="92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Tilt)'!$C$6:$L$6</c:f>
              <c:numCache>
                <c:formatCode>General</c:formatCode>
                <c:ptCount val="10"/>
                <c:pt idx="0">
                  <c:v>49.17</c:v>
                </c:pt>
                <c:pt idx="1">
                  <c:v>47.771000000000001</c:v>
                </c:pt>
                <c:pt idx="2">
                  <c:v>46.914999999999999</c:v>
                </c:pt>
                <c:pt idx="3">
                  <c:v>46.664999999999999</c:v>
                </c:pt>
                <c:pt idx="4">
                  <c:v>47.463999999999999</c:v>
                </c:pt>
                <c:pt idx="5">
                  <c:v>48.206000000000003</c:v>
                </c:pt>
                <c:pt idx="6">
                  <c:v>49.192</c:v>
                </c:pt>
                <c:pt idx="7">
                  <c:v>50.212000000000003</c:v>
                </c:pt>
                <c:pt idx="8">
                  <c:v>51.387</c:v>
                </c:pt>
                <c:pt idx="9">
                  <c:v>52.851999999999997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F-40DA-83C9-491B91ED1B42}"/>
            </c:ext>
          </c:extLst>
        </c:ser>
        <c:ser>
          <c:idx val="4"/>
          <c:order val="4"/>
          <c:tx>
            <c:strRef>
              <c:f>'LCOE (GCR vs Tilt)'!$B$7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6">
                <a:tint val="93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Tilt)'!$C$7:$L$7</c:f>
              <c:numCache>
                <c:formatCode>General</c:formatCode>
                <c:ptCount val="10"/>
                <c:pt idx="0">
                  <c:v>49.558999999999997</c:v>
                </c:pt>
                <c:pt idx="1">
                  <c:v>48.079000000000001</c:v>
                </c:pt>
                <c:pt idx="2">
                  <c:v>47.091000000000001</c:v>
                </c:pt>
                <c:pt idx="3">
                  <c:v>46.534999999999997</c:v>
                </c:pt>
                <c:pt idx="4">
                  <c:v>46.466000000000001</c:v>
                </c:pt>
                <c:pt idx="5">
                  <c:v>46.902000000000001</c:v>
                </c:pt>
                <c:pt idx="6">
                  <c:v>47.944000000000003</c:v>
                </c:pt>
                <c:pt idx="7">
                  <c:v>48.996000000000002</c:v>
                </c:pt>
                <c:pt idx="8">
                  <c:v>50.127000000000002</c:v>
                </c:pt>
                <c:pt idx="9">
                  <c:v>51.578000000000003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F-40DA-83C9-491B91ED1B42}"/>
            </c:ext>
          </c:extLst>
        </c:ser>
        <c:ser>
          <c:idx val="5"/>
          <c:order val="5"/>
          <c:tx>
            <c:strRef>
              <c:f>'LCOE (GCR vs Tilt)'!$B$8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Tilt)'!$C$8:$L$8</c:f>
              <c:numCache>
                <c:formatCode>General</c:formatCode>
                <c:ptCount val="10"/>
                <c:pt idx="0">
                  <c:v>49.97</c:v>
                </c:pt>
                <c:pt idx="1">
                  <c:v>48.420999999999999</c:v>
                </c:pt>
                <c:pt idx="2">
                  <c:v>47.398000000000003</c:v>
                </c:pt>
                <c:pt idx="3">
                  <c:v>46.734999999999999</c:v>
                </c:pt>
                <c:pt idx="4">
                  <c:v>46.436</c:v>
                </c:pt>
                <c:pt idx="5">
                  <c:v>46.570999999999998</c:v>
                </c:pt>
                <c:pt idx="6">
                  <c:v>46.944000000000003</c:v>
                </c:pt>
                <c:pt idx="7">
                  <c:v>47.84</c:v>
                </c:pt>
                <c:pt idx="8">
                  <c:v>48.933999999999997</c:v>
                </c:pt>
                <c:pt idx="9">
                  <c:v>50.54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F-40DA-83C9-491B91ED1B42}"/>
            </c:ext>
          </c:extLst>
        </c:ser>
        <c:ser>
          <c:idx val="6"/>
          <c:order val="6"/>
          <c:tx>
            <c:strRef>
              <c:f>'LCOE (GCR vs Tilt)'!$B$9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tint val="62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Tilt)'!$C$9:$L$9</c:f>
              <c:numCache>
                <c:formatCode>General</c:formatCode>
                <c:ptCount val="10"/>
                <c:pt idx="0">
                  <c:v>50.47</c:v>
                </c:pt>
                <c:pt idx="1">
                  <c:v>48.905999999999999</c:v>
                </c:pt>
                <c:pt idx="2">
                  <c:v>47.831000000000003</c:v>
                </c:pt>
                <c:pt idx="3">
                  <c:v>47.051000000000002</c:v>
                </c:pt>
                <c:pt idx="4">
                  <c:v>46.658000000000001</c:v>
                </c:pt>
                <c:pt idx="5">
                  <c:v>46.572000000000003</c:v>
                </c:pt>
                <c:pt idx="6">
                  <c:v>46.997999999999998</c:v>
                </c:pt>
                <c:pt idx="7">
                  <c:v>47.58</c:v>
                </c:pt>
                <c:pt idx="8">
                  <c:v>48.402000000000001</c:v>
                </c:pt>
                <c:pt idx="9">
                  <c:v>49.665999999999997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7F-40DA-83C9-491B91ED1B42}"/>
            </c:ext>
          </c:extLst>
        </c:ser>
        <c:ser>
          <c:idx val="7"/>
          <c:order val="7"/>
          <c:tx>
            <c:strRef>
              <c:f>'LCOE (GCR vs Tilt)'!$B$10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/>
            <a:effectLst/>
            <a:sp3d/>
          </c:spPr>
          <c:cat>
            <c:numRef>
              <c:f>'LCOE (GCR vs Tilt)'!$C$2:$L$2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'LCOE (GCR vs Tilt)'!$C$10:$L$10</c:f>
              <c:numCache>
                <c:formatCode>General</c:formatCode>
                <c:ptCount val="10"/>
                <c:pt idx="0">
                  <c:v>50.845999999999997</c:v>
                </c:pt>
                <c:pt idx="1">
                  <c:v>49.247999999999998</c:v>
                </c:pt>
                <c:pt idx="2">
                  <c:v>48.088000000000001</c:v>
                </c:pt>
                <c:pt idx="3">
                  <c:v>47.414000000000001</c:v>
                </c:pt>
                <c:pt idx="4">
                  <c:v>47.018000000000001</c:v>
                </c:pt>
                <c:pt idx="5">
                  <c:v>46.906999999999996</c:v>
                </c:pt>
                <c:pt idx="6">
                  <c:v>47.061</c:v>
                </c:pt>
                <c:pt idx="7">
                  <c:v>47.616</c:v>
                </c:pt>
                <c:pt idx="8">
                  <c:v>48.375</c:v>
                </c:pt>
                <c:pt idx="9">
                  <c:v>49.493000000000002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7F-40DA-83C9-491B91ED1B42}"/>
            </c:ext>
          </c:extLst>
        </c:ser>
        <c:bandFmts>
          <c:bandFmt>
            <c:idx val="0"/>
            <c:spPr>
              <a:solidFill>
                <a:schemeClr val="accent6">
                  <a:shade val="41000"/>
                </a:schemeClr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6">
                  <a:shade val="53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6">
                  <a:shade val="65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6">
                  <a:shade val="76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6">
                  <a:shade val="88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6">
                  <a:tint val="89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6">
                  <a:tint val="77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6">
                  <a:tint val="65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6">
                  <a:tint val="54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6">
                  <a:tint val="42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tint val="3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6">
                  <a:tint val="19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6">
                  <a:tint val="7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6">
                  <a:tint val="95000"/>
                </a:schemeClr>
              </a:solidFill>
              <a:ln/>
              <a:effectLst/>
              <a:sp3d/>
            </c:spPr>
          </c:bandFmt>
        </c:bandFmts>
        <c:axId val="82293935"/>
        <c:axId val="246503199"/>
        <c:axId val="1500749199"/>
      </c:surface3DChart>
      <c:catAx>
        <c:axId val="822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TIlt Angle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246503199"/>
        <c:crosses val="autoZero"/>
        <c:auto val="1"/>
        <c:lblAlgn val="ctr"/>
        <c:lblOffset val="100"/>
        <c:noMultiLvlLbl val="0"/>
      </c:catAx>
      <c:valAx>
        <c:axId val="246503199"/>
        <c:scaling>
          <c:orientation val="minMax"/>
          <c:max val="65"/>
          <c:min val="4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LCOE (€/MWh) </a:t>
                </a:r>
              </a:p>
            </c:rich>
          </c:tx>
          <c:layout>
            <c:manualLayout>
              <c:xMode val="edge"/>
              <c:yMode val="edge"/>
              <c:x val="0.92694763154605675"/>
              <c:y val="0.451095293672842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82293935"/>
        <c:crosses val="autoZero"/>
        <c:crossBetween val="midCat"/>
      </c:valAx>
      <c:serAx>
        <c:axId val="1500749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Pitch 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S"/>
          </a:p>
        </c:txPr>
        <c:crossAx val="246503199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257224</xdr:colOff>
      <xdr:row>4</xdr:row>
      <xdr:rowOff>30479</xdr:rowOff>
    </xdr:from>
    <xdr:to>
      <xdr:col>22</xdr:col>
      <xdr:colOff>581025</xdr:colOff>
      <xdr:row>36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737ED1-91C2-459A-BC8D-AEDF261C9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291690</xdr:colOff>
      <xdr:row>4</xdr:row>
      <xdr:rowOff>56030</xdr:rowOff>
    </xdr:from>
    <xdr:to>
      <xdr:col>24</xdr:col>
      <xdr:colOff>636833</xdr:colOff>
      <xdr:row>39</xdr:row>
      <xdr:rowOff>29300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0A97C2-14ED-4839-88D0-DC326C913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305137</xdr:colOff>
      <xdr:row>4</xdr:row>
      <xdr:rowOff>56030</xdr:rowOff>
    </xdr:from>
    <xdr:to>
      <xdr:col>25</xdr:col>
      <xdr:colOff>8468</xdr:colOff>
      <xdr:row>36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E5E4EE-66D7-4BC6-5908-E4DBAC7ED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workbookViewId="0">
      <selection activeCell="M2" sqref="M2"/>
    </sheetView>
  </sheetViews>
  <sheetFormatPr baseColWidth="10" defaultColWidth="8.83203125" defaultRowHeight="15" x14ac:dyDescent="0.2"/>
  <cols>
    <col min="1" max="1" width="22.33203125" bestFit="1" customWidth="1"/>
    <col min="2" max="2" width="25.33203125" customWidth="1"/>
    <col min="3" max="3" width="11.5" customWidth="1"/>
    <col min="5" max="5" width="11" bestFit="1" customWidth="1"/>
    <col min="6" max="6" width="11.6640625" bestFit="1" customWidth="1"/>
    <col min="9" max="9" width="11.6640625" bestFit="1" customWidth="1"/>
    <col min="10" max="10" width="11.33203125" bestFit="1" customWidth="1"/>
    <col min="11" max="11" width="9.83203125" customWidth="1"/>
    <col min="12" max="12" width="10.6640625" customWidth="1"/>
  </cols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18</v>
      </c>
      <c r="L1" t="s">
        <v>19</v>
      </c>
      <c r="M1" t="s">
        <v>10</v>
      </c>
    </row>
    <row r="2" spans="1:22" x14ac:dyDescent="0.2">
      <c r="A2" t="s">
        <v>20</v>
      </c>
      <c r="B2">
        <v>1643.8</v>
      </c>
      <c r="C2">
        <v>80.102999999999994</v>
      </c>
      <c r="D2">
        <v>76.5</v>
      </c>
      <c r="E2">
        <v>855.92</v>
      </c>
      <c r="F2">
        <v>41709519.709999993</v>
      </c>
      <c r="G2">
        <v>47.944000000000003</v>
      </c>
      <c r="H2">
        <v>35</v>
      </c>
      <c r="I2">
        <v>9</v>
      </c>
      <c r="J2">
        <v>9</v>
      </c>
      <c r="K2">
        <v>43.4</v>
      </c>
      <c r="L2">
        <v>43.4</v>
      </c>
      <c r="M2" t="s">
        <v>100</v>
      </c>
    </row>
    <row r="3" spans="1:22" x14ac:dyDescent="0.2">
      <c r="A3" t="s">
        <v>21</v>
      </c>
      <c r="B3">
        <v>1678.3</v>
      </c>
      <c r="C3">
        <v>73.569999999999993</v>
      </c>
      <c r="D3">
        <v>82.1</v>
      </c>
      <c r="E3">
        <v>864.58</v>
      </c>
      <c r="F3">
        <v>37899640.909999996</v>
      </c>
      <c r="G3">
        <v>47.398000000000003</v>
      </c>
      <c r="H3">
        <v>15</v>
      </c>
      <c r="I3">
        <v>10</v>
      </c>
      <c r="J3">
        <v>10</v>
      </c>
      <c r="K3">
        <v>46.1</v>
      </c>
      <c r="L3">
        <v>46.1</v>
      </c>
      <c r="M3" t="s">
        <v>100</v>
      </c>
    </row>
    <row r="4" spans="1:22" x14ac:dyDescent="0.2">
      <c r="A4" t="s">
        <v>22</v>
      </c>
      <c r="B4">
        <v>1624.9</v>
      </c>
      <c r="C4">
        <v>71.290999999999997</v>
      </c>
      <c r="D4">
        <v>76.5</v>
      </c>
      <c r="E4">
        <v>864.5</v>
      </c>
      <c r="F4">
        <v>37929998.509999998</v>
      </c>
      <c r="G4">
        <v>48.933999999999997</v>
      </c>
      <c r="H4">
        <v>45</v>
      </c>
      <c r="I4">
        <v>10</v>
      </c>
      <c r="J4">
        <v>10</v>
      </c>
      <c r="K4">
        <v>33.700000000000003</v>
      </c>
      <c r="L4">
        <v>33.700000000000003</v>
      </c>
      <c r="M4" t="s">
        <v>100</v>
      </c>
      <c r="V4" s="2"/>
    </row>
    <row r="5" spans="1:22" x14ac:dyDescent="0.2">
      <c r="A5" t="s">
        <v>23</v>
      </c>
      <c r="B5">
        <v>1712.1</v>
      </c>
      <c r="C5">
        <v>75.052999999999997</v>
      </c>
      <c r="D5">
        <v>80.7</v>
      </c>
      <c r="E5">
        <v>864.58</v>
      </c>
      <c r="F5">
        <v>37899640.909999996</v>
      </c>
      <c r="G5">
        <v>46.436</v>
      </c>
      <c r="H5">
        <v>25</v>
      </c>
      <c r="I5">
        <v>10</v>
      </c>
      <c r="J5">
        <v>10</v>
      </c>
      <c r="K5">
        <v>43.2</v>
      </c>
      <c r="L5">
        <v>43.2</v>
      </c>
      <c r="M5" t="s">
        <v>100</v>
      </c>
    </row>
    <row r="6" spans="1:22" x14ac:dyDescent="0.2">
      <c r="A6" t="s">
        <v>24</v>
      </c>
      <c r="B6">
        <v>1529.3</v>
      </c>
      <c r="C6">
        <v>74.584999999999994</v>
      </c>
      <c r="D6">
        <v>73.099999999999994</v>
      </c>
      <c r="E6">
        <v>855.86</v>
      </c>
      <c r="F6">
        <v>41739877.310000002</v>
      </c>
      <c r="G6">
        <v>51.578000000000003</v>
      </c>
      <c r="H6">
        <v>50</v>
      </c>
      <c r="I6">
        <v>9</v>
      </c>
      <c r="J6">
        <v>9</v>
      </c>
      <c r="K6">
        <v>34.1</v>
      </c>
      <c r="L6">
        <v>34.1</v>
      </c>
      <c r="M6" t="s">
        <v>100</v>
      </c>
    </row>
    <row r="7" spans="1:22" x14ac:dyDescent="0.2">
      <c r="A7" t="s">
        <v>25</v>
      </c>
      <c r="B7">
        <v>1694.1</v>
      </c>
      <c r="C7">
        <v>82.453999999999994</v>
      </c>
      <c r="D7">
        <v>81.099999999999994</v>
      </c>
      <c r="E7">
        <v>856.02</v>
      </c>
      <c r="F7">
        <v>41663983.310000002</v>
      </c>
      <c r="G7">
        <v>46.534999999999997</v>
      </c>
      <c r="H7">
        <v>20</v>
      </c>
      <c r="I7">
        <v>9</v>
      </c>
      <c r="J7">
        <v>9</v>
      </c>
      <c r="K7">
        <v>49.8</v>
      </c>
      <c r="L7">
        <v>49.8</v>
      </c>
      <c r="M7" t="s">
        <v>100</v>
      </c>
    </row>
    <row r="8" spans="1:22" x14ac:dyDescent="0.2">
      <c r="A8" t="s">
        <v>26</v>
      </c>
      <c r="B8">
        <v>1558.1</v>
      </c>
      <c r="C8">
        <v>84.462000000000003</v>
      </c>
      <c r="D8">
        <v>72.8</v>
      </c>
      <c r="E8">
        <v>848.09</v>
      </c>
      <c r="F8">
        <v>45974762.509999998</v>
      </c>
      <c r="G8">
        <v>50.212000000000003</v>
      </c>
      <c r="H8">
        <v>40</v>
      </c>
      <c r="I8">
        <v>8</v>
      </c>
      <c r="J8">
        <v>8</v>
      </c>
      <c r="K8">
        <v>45.7</v>
      </c>
      <c r="L8">
        <v>45.7</v>
      </c>
      <c r="M8" t="s">
        <v>100</v>
      </c>
    </row>
    <row r="9" spans="1:22" x14ac:dyDescent="0.2">
      <c r="A9" t="s">
        <v>27</v>
      </c>
      <c r="B9">
        <v>1608.8</v>
      </c>
      <c r="C9">
        <v>78.430999999999997</v>
      </c>
      <c r="D9">
        <v>75.099999999999994</v>
      </c>
      <c r="E9">
        <v>855.89</v>
      </c>
      <c r="F9">
        <v>41724698.509999998</v>
      </c>
      <c r="G9">
        <v>48.996000000000002</v>
      </c>
      <c r="H9">
        <v>40</v>
      </c>
      <c r="I9">
        <v>9</v>
      </c>
      <c r="J9">
        <v>9</v>
      </c>
      <c r="K9">
        <v>40.6</v>
      </c>
      <c r="L9">
        <v>40.6</v>
      </c>
      <c r="M9" t="s">
        <v>100</v>
      </c>
    </row>
    <row r="10" spans="1:22" x14ac:dyDescent="0.2">
      <c r="A10" t="s">
        <v>28</v>
      </c>
      <c r="B10">
        <v>1523</v>
      </c>
      <c r="C10">
        <v>82.622</v>
      </c>
      <c r="D10">
        <v>71.8</v>
      </c>
      <c r="E10">
        <v>848.04</v>
      </c>
      <c r="F10">
        <v>46005120.109999999</v>
      </c>
      <c r="G10">
        <v>51.387</v>
      </c>
      <c r="H10">
        <v>45</v>
      </c>
      <c r="I10">
        <v>8</v>
      </c>
      <c r="J10">
        <v>8</v>
      </c>
      <c r="K10">
        <v>42.1</v>
      </c>
      <c r="L10">
        <v>42.1</v>
      </c>
      <c r="M10" t="s">
        <v>100</v>
      </c>
    </row>
    <row r="11" spans="1:22" x14ac:dyDescent="0.2">
      <c r="A11" t="s">
        <v>29</v>
      </c>
      <c r="B11">
        <v>1593.1</v>
      </c>
      <c r="C11">
        <v>77.539000000000001</v>
      </c>
      <c r="D11">
        <v>83.2</v>
      </c>
      <c r="E11">
        <v>856.02</v>
      </c>
      <c r="F11">
        <v>41663983.310000002</v>
      </c>
      <c r="G11">
        <v>49.558999999999997</v>
      </c>
      <c r="H11">
        <v>5</v>
      </c>
      <c r="I11">
        <v>9</v>
      </c>
      <c r="J11">
        <v>9</v>
      </c>
      <c r="K11">
        <v>52.8</v>
      </c>
      <c r="L11">
        <v>52.8</v>
      </c>
      <c r="M11" t="s">
        <v>100</v>
      </c>
    </row>
    <row r="12" spans="1:22" x14ac:dyDescent="0.2">
      <c r="A12" t="s">
        <v>30</v>
      </c>
      <c r="B12">
        <v>1481.3</v>
      </c>
      <c r="C12">
        <v>80.418000000000006</v>
      </c>
      <c r="D12">
        <v>70.8</v>
      </c>
      <c r="E12">
        <v>847.99</v>
      </c>
      <c r="F12">
        <v>46035477.709999993</v>
      </c>
      <c r="G12">
        <v>52.851999999999997</v>
      </c>
      <c r="H12">
        <v>50</v>
      </c>
      <c r="I12">
        <v>8</v>
      </c>
      <c r="J12">
        <v>8</v>
      </c>
      <c r="K12">
        <v>38.299999999999997</v>
      </c>
      <c r="L12">
        <v>38.299999999999997</v>
      </c>
      <c r="M12" t="s">
        <v>100</v>
      </c>
    </row>
    <row r="13" spans="1:22" x14ac:dyDescent="0.2">
      <c r="A13" t="s">
        <v>31</v>
      </c>
      <c r="B13">
        <v>1707</v>
      </c>
      <c r="C13">
        <v>74.826999999999998</v>
      </c>
      <c r="D13">
        <v>79.7</v>
      </c>
      <c r="E13">
        <v>864.58</v>
      </c>
      <c r="F13">
        <v>37899640.909999996</v>
      </c>
      <c r="G13">
        <v>46.570999999999998</v>
      </c>
      <c r="H13">
        <v>30</v>
      </c>
      <c r="I13">
        <v>10</v>
      </c>
      <c r="J13">
        <v>10</v>
      </c>
      <c r="K13">
        <v>41.3</v>
      </c>
      <c r="L13">
        <v>41.3</v>
      </c>
      <c r="M13" t="s">
        <v>100</v>
      </c>
    </row>
    <row r="14" spans="1:22" x14ac:dyDescent="0.2">
      <c r="A14" t="s">
        <v>32</v>
      </c>
      <c r="B14">
        <v>1680.1</v>
      </c>
      <c r="C14">
        <v>81.841999999999999</v>
      </c>
      <c r="D14">
        <v>78.400000000000006</v>
      </c>
      <c r="E14">
        <v>855.95</v>
      </c>
      <c r="F14">
        <v>41694340.909999996</v>
      </c>
      <c r="G14">
        <v>46.902000000000001</v>
      </c>
      <c r="H14">
        <v>30</v>
      </c>
      <c r="I14">
        <v>9</v>
      </c>
      <c r="J14">
        <v>9</v>
      </c>
      <c r="K14">
        <v>45.9</v>
      </c>
      <c r="L14">
        <v>45.9</v>
      </c>
      <c r="M14" t="s">
        <v>100</v>
      </c>
    </row>
    <row r="15" spans="1:22" x14ac:dyDescent="0.2">
      <c r="A15" t="s">
        <v>33</v>
      </c>
      <c r="B15">
        <v>1693.3</v>
      </c>
      <c r="C15">
        <v>74.293000000000006</v>
      </c>
      <c r="D15">
        <v>78.8</v>
      </c>
      <c r="E15">
        <v>864.5</v>
      </c>
      <c r="F15">
        <v>37929998.509999998</v>
      </c>
      <c r="G15">
        <v>46.944000000000003</v>
      </c>
      <c r="H15">
        <v>35</v>
      </c>
      <c r="I15">
        <v>10</v>
      </c>
      <c r="J15">
        <v>10</v>
      </c>
      <c r="K15">
        <v>39.1</v>
      </c>
      <c r="L15">
        <v>39.1</v>
      </c>
      <c r="M15" t="s">
        <v>100</v>
      </c>
    </row>
    <row r="16" spans="1:22" x14ac:dyDescent="0.2">
      <c r="A16" t="s">
        <v>34</v>
      </c>
      <c r="B16">
        <v>1661.7</v>
      </c>
      <c r="C16">
        <v>72.909000000000006</v>
      </c>
      <c r="D16">
        <v>77.599999999999994</v>
      </c>
      <c r="E16">
        <v>864.5</v>
      </c>
      <c r="F16">
        <v>37929998.509999998</v>
      </c>
      <c r="G16">
        <v>47.84</v>
      </c>
      <c r="H16">
        <v>40</v>
      </c>
      <c r="I16">
        <v>10</v>
      </c>
      <c r="J16">
        <v>10</v>
      </c>
      <c r="K16">
        <v>36.5</v>
      </c>
      <c r="L16">
        <v>36.5</v>
      </c>
      <c r="M16" t="s">
        <v>100</v>
      </c>
    </row>
    <row r="17" spans="1:13" x14ac:dyDescent="0.2">
      <c r="A17" t="s">
        <v>35</v>
      </c>
      <c r="B17">
        <v>1643.7</v>
      </c>
      <c r="C17">
        <v>72.052000000000007</v>
      </c>
      <c r="D17">
        <v>82.8</v>
      </c>
      <c r="E17">
        <v>864.58</v>
      </c>
      <c r="F17">
        <v>37899640.909999996</v>
      </c>
      <c r="G17">
        <v>48.420999999999999</v>
      </c>
      <c r="H17">
        <v>10</v>
      </c>
      <c r="I17">
        <v>10</v>
      </c>
      <c r="J17">
        <v>10</v>
      </c>
      <c r="K17">
        <v>47</v>
      </c>
      <c r="L17">
        <v>47</v>
      </c>
      <c r="M17" t="s">
        <v>100</v>
      </c>
    </row>
    <row r="18" spans="1:13" x14ac:dyDescent="0.2">
      <c r="A18" t="s">
        <v>36</v>
      </c>
      <c r="B18">
        <v>1696</v>
      </c>
      <c r="C18">
        <v>82.614999999999995</v>
      </c>
      <c r="D18">
        <v>79.900000000000006</v>
      </c>
      <c r="E18">
        <v>855.95</v>
      </c>
      <c r="F18">
        <v>41694340.909999996</v>
      </c>
      <c r="G18">
        <v>46.466000000000001</v>
      </c>
      <c r="H18">
        <v>25</v>
      </c>
      <c r="I18">
        <v>9</v>
      </c>
      <c r="J18">
        <v>9</v>
      </c>
      <c r="K18">
        <v>48</v>
      </c>
      <c r="L18">
        <v>48</v>
      </c>
      <c r="M18" t="s">
        <v>100</v>
      </c>
    </row>
    <row r="19" spans="1:13" x14ac:dyDescent="0.2">
      <c r="A19" t="s">
        <v>37</v>
      </c>
      <c r="B19">
        <v>1573.6</v>
      </c>
      <c r="C19">
        <v>69.103999999999999</v>
      </c>
      <c r="D19">
        <v>75.2</v>
      </c>
      <c r="E19">
        <v>864.42</v>
      </c>
      <c r="F19">
        <v>37960356.109999999</v>
      </c>
      <c r="G19">
        <v>50.54</v>
      </c>
      <c r="H19">
        <v>50</v>
      </c>
      <c r="I19">
        <v>10</v>
      </c>
      <c r="J19">
        <v>10</v>
      </c>
      <c r="K19">
        <v>30.6</v>
      </c>
      <c r="L19">
        <v>30.6</v>
      </c>
      <c r="M19" t="s">
        <v>100</v>
      </c>
    </row>
    <row r="20" spans="1:13" x14ac:dyDescent="0.2">
      <c r="A20" t="s">
        <v>38</v>
      </c>
      <c r="B20">
        <v>1674.7</v>
      </c>
      <c r="C20">
        <v>81.509</v>
      </c>
      <c r="D20">
        <v>81.900000000000006</v>
      </c>
      <c r="E20">
        <v>856.02</v>
      </c>
      <c r="F20">
        <v>41663983.310000002</v>
      </c>
      <c r="G20">
        <v>47.091000000000001</v>
      </c>
      <c r="H20">
        <v>15</v>
      </c>
      <c r="I20">
        <v>9</v>
      </c>
      <c r="J20">
        <v>9</v>
      </c>
      <c r="K20">
        <v>51.2</v>
      </c>
      <c r="L20">
        <v>51.2</v>
      </c>
      <c r="M20" t="s">
        <v>100</v>
      </c>
    </row>
    <row r="21" spans="1:13" x14ac:dyDescent="0.2">
      <c r="A21" t="s">
        <v>39</v>
      </c>
      <c r="B21">
        <v>1593.8</v>
      </c>
      <c r="C21">
        <v>69.837000000000003</v>
      </c>
      <c r="D21">
        <v>83.3</v>
      </c>
      <c r="E21">
        <v>864.62</v>
      </c>
      <c r="F21">
        <v>37884462.109999999</v>
      </c>
      <c r="G21">
        <v>49.97</v>
      </c>
      <c r="H21">
        <v>5</v>
      </c>
      <c r="I21">
        <v>10</v>
      </c>
      <c r="J21">
        <v>10</v>
      </c>
      <c r="K21">
        <v>47.5</v>
      </c>
      <c r="L21">
        <v>47.5</v>
      </c>
      <c r="M21" t="s">
        <v>100</v>
      </c>
    </row>
    <row r="22" spans="1:13" x14ac:dyDescent="0.2">
      <c r="A22" t="s">
        <v>40</v>
      </c>
      <c r="B22">
        <v>1590</v>
      </c>
      <c r="C22">
        <v>86.097999999999999</v>
      </c>
      <c r="D22">
        <v>74</v>
      </c>
      <c r="E22">
        <v>848.16</v>
      </c>
      <c r="F22">
        <v>45929226.109999999</v>
      </c>
      <c r="G22">
        <v>49.192</v>
      </c>
      <c r="H22">
        <v>35</v>
      </c>
      <c r="I22">
        <v>8</v>
      </c>
      <c r="J22">
        <v>8</v>
      </c>
      <c r="K22">
        <v>48.8</v>
      </c>
      <c r="L22">
        <v>48.8</v>
      </c>
      <c r="M22" t="s">
        <v>100</v>
      </c>
    </row>
    <row r="23" spans="1:13" x14ac:dyDescent="0.2">
      <c r="A23" t="s">
        <v>41</v>
      </c>
      <c r="B23">
        <v>1572.8</v>
      </c>
      <c r="C23">
        <v>76.706000000000003</v>
      </c>
      <c r="D23">
        <v>74.099999999999994</v>
      </c>
      <c r="E23">
        <v>855.86</v>
      </c>
      <c r="F23">
        <v>41739877.310000002</v>
      </c>
      <c r="G23">
        <v>50.127000000000002</v>
      </c>
      <c r="H23">
        <v>45</v>
      </c>
      <c r="I23">
        <v>9</v>
      </c>
      <c r="J23">
        <v>9</v>
      </c>
      <c r="K23">
        <v>37.5</v>
      </c>
      <c r="L23">
        <v>37.5</v>
      </c>
      <c r="M23" t="s">
        <v>100</v>
      </c>
    </row>
    <row r="24" spans="1:13" x14ac:dyDescent="0.2">
      <c r="A24" t="s">
        <v>42</v>
      </c>
      <c r="B24">
        <v>1701.5</v>
      </c>
      <c r="C24">
        <v>74.587999999999994</v>
      </c>
      <c r="D24">
        <v>81.400000000000006</v>
      </c>
      <c r="E24">
        <v>864.58</v>
      </c>
      <c r="F24">
        <v>37899640.909999996</v>
      </c>
      <c r="G24">
        <v>46.734999999999999</v>
      </c>
      <c r="H24">
        <v>20</v>
      </c>
      <c r="I24">
        <v>10</v>
      </c>
      <c r="J24">
        <v>10</v>
      </c>
      <c r="K24">
        <v>44.8</v>
      </c>
      <c r="L24">
        <v>44.8</v>
      </c>
      <c r="M24" t="s">
        <v>100</v>
      </c>
    </row>
    <row r="25" spans="1:13" x14ac:dyDescent="0.2">
      <c r="A25" t="s">
        <v>43</v>
      </c>
      <c r="B25">
        <v>1641.1</v>
      </c>
      <c r="C25">
        <v>79.873999999999995</v>
      </c>
      <c r="D25">
        <v>82.7</v>
      </c>
      <c r="E25">
        <v>856.02</v>
      </c>
      <c r="F25">
        <v>41663983.310000002</v>
      </c>
      <c r="G25">
        <v>48.079000000000001</v>
      </c>
      <c r="H25">
        <v>10</v>
      </c>
      <c r="I25">
        <v>9</v>
      </c>
      <c r="J25">
        <v>9</v>
      </c>
      <c r="K25">
        <v>52.2</v>
      </c>
      <c r="L25">
        <v>52.2</v>
      </c>
      <c r="M25" t="s">
        <v>100</v>
      </c>
    </row>
    <row r="26" spans="1:13" x14ac:dyDescent="0.2">
      <c r="A26" t="s">
        <v>44</v>
      </c>
      <c r="B26">
        <v>1638.5</v>
      </c>
      <c r="C26">
        <v>88.664000000000001</v>
      </c>
      <c r="D26">
        <v>82.6</v>
      </c>
      <c r="E26">
        <v>848.21</v>
      </c>
      <c r="F26">
        <v>45898868.509999998</v>
      </c>
      <c r="G26">
        <v>47.771000000000001</v>
      </c>
      <c r="H26">
        <v>10</v>
      </c>
      <c r="I26">
        <v>8</v>
      </c>
      <c r="J26">
        <v>8</v>
      </c>
      <c r="K26">
        <v>58.7</v>
      </c>
      <c r="L26">
        <v>58.7</v>
      </c>
      <c r="M26" t="s">
        <v>100</v>
      </c>
    </row>
    <row r="27" spans="1:13" x14ac:dyDescent="0.2">
      <c r="A27" t="s">
        <v>45</v>
      </c>
      <c r="B27">
        <v>1381</v>
      </c>
      <c r="C27">
        <v>100.988</v>
      </c>
      <c r="D27">
        <v>65.099999999999994</v>
      </c>
      <c r="E27">
        <v>830.06</v>
      </c>
      <c r="F27">
        <v>60698198.509999998</v>
      </c>
      <c r="G27">
        <v>55.691000000000003</v>
      </c>
      <c r="H27">
        <v>45</v>
      </c>
      <c r="I27">
        <v>6</v>
      </c>
      <c r="J27">
        <v>6</v>
      </c>
      <c r="K27">
        <v>56.2</v>
      </c>
      <c r="L27">
        <v>56.2</v>
      </c>
      <c r="M27" t="s">
        <v>100</v>
      </c>
    </row>
    <row r="28" spans="1:13" x14ac:dyDescent="0.2">
      <c r="A28" t="s">
        <v>46</v>
      </c>
      <c r="B28">
        <v>1532.8</v>
      </c>
      <c r="C28">
        <v>94.837999999999994</v>
      </c>
      <c r="D28">
        <v>71.400000000000006</v>
      </c>
      <c r="E28">
        <v>839.46</v>
      </c>
      <c r="F28">
        <v>51940030.909999996</v>
      </c>
      <c r="G28">
        <v>50.591000000000001</v>
      </c>
      <c r="H28">
        <v>35</v>
      </c>
      <c r="I28">
        <v>7</v>
      </c>
      <c r="J28">
        <v>7</v>
      </c>
      <c r="K28">
        <v>55.8</v>
      </c>
      <c r="L28">
        <v>55.8</v>
      </c>
      <c r="M28" t="s">
        <v>100</v>
      </c>
    </row>
    <row r="29" spans="1:13" x14ac:dyDescent="0.2">
      <c r="A29" t="s">
        <v>47</v>
      </c>
      <c r="B29">
        <v>1502.2</v>
      </c>
      <c r="C29">
        <v>92.948999999999998</v>
      </c>
      <c r="D29">
        <v>70.2</v>
      </c>
      <c r="E29">
        <v>839.46</v>
      </c>
      <c r="F29">
        <v>51940030.909999996</v>
      </c>
      <c r="G29">
        <v>51.637</v>
      </c>
      <c r="H29">
        <v>40</v>
      </c>
      <c r="I29">
        <v>7</v>
      </c>
      <c r="J29">
        <v>7</v>
      </c>
      <c r="K29">
        <v>52.2</v>
      </c>
      <c r="L29">
        <v>52.2</v>
      </c>
      <c r="M29" t="s">
        <v>100</v>
      </c>
    </row>
    <row r="30" spans="1:13" x14ac:dyDescent="0.2">
      <c r="A30" t="s">
        <v>48</v>
      </c>
      <c r="B30">
        <v>1592.9</v>
      </c>
      <c r="C30">
        <v>86.195999999999998</v>
      </c>
      <c r="D30">
        <v>83.2</v>
      </c>
      <c r="E30">
        <v>848.21</v>
      </c>
      <c r="F30">
        <v>45898868.509999998</v>
      </c>
      <c r="G30">
        <v>49.17</v>
      </c>
      <c r="H30">
        <v>5</v>
      </c>
      <c r="I30">
        <v>8</v>
      </c>
      <c r="J30">
        <v>8</v>
      </c>
      <c r="K30">
        <v>59.4</v>
      </c>
      <c r="L30">
        <v>59.4</v>
      </c>
      <c r="M30" t="s">
        <v>100</v>
      </c>
    </row>
    <row r="31" spans="1:13" x14ac:dyDescent="0.2">
      <c r="A31" t="s">
        <v>49</v>
      </c>
      <c r="B31">
        <v>1513.1</v>
      </c>
      <c r="C31">
        <v>110.41</v>
      </c>
      <c r="D31">
        <v>72.400000000000006</v>
      </c>
      <c r="E31">
        <v>830.17</v>
      </c>
      <c r="F31">
        <v>60576768.109999999</v>
      </c>
      <c r="G31">
        <v>50.741</v>
      </c>
      <c r="H31">
        <v>20</v>
      </c>
      <c r="I31">
        <v>6</v>
      </c>
      <c r="J31">
        <v>6</v>
      </c>
      <c r="K31">
        <v>74.7</v>
      </c>
      <c r="L31">
        <v>74.7</v>
      </c>
      <c r="M31" t="s">
        <v>100</v>
      </c>
    </row>
    <row r="32" spans="1:13" x14ac:dyDescent="0.2">
      <c r="A32" t="s">
        <v>50</v>
      </c>
      <c r="B32">
        <v>1446.1</v>
      </c>
      <c r="C32">
        <v>105.607</v>
      </c>
      <c r="D32">
        <v>67.3</v>
      </c>
      <c r="E32">
        <v>830.13</v>
      </c>
      <c r="F32">
        <v>60622304.509999998</v>
      </c>
      <c r="G32">
        <v>53.140999999999998</v>
      </c>
      <c r="H32">
        <v>35</v>
      </c>
      <c r="I32">
        <v>6</v>
      </c>
      <c r="J32">
        <v>6</v>
      </c>
      <c r="K32">
        <v>65.099999999999994</v>
      </c>
      <c r="L32">
        <v>65.099999999999994</v>
      </c>
      <c r="M32" t="s">
        <v>100</v>
      </c>
    </row>
    <row r="33" spans="1:13" x14ac:dyDescent="0.2">
      <c r="A33" t="s">
        <v>51</v>
      </c>
      <c r="B33">
        <v>1426.4</v>
      </c>
      <c r="C33">
        <v>88.394999999999996</v>
      </c>
      <c r="D33">
        <v>68.2</v>
      </c>
      <c r="E33">
        <v>839.36</v>
      </c>
      <c r="F33">
        <v>52015924.909999996</v>
      </c>
      <c r="G33">
        <v>54.423000000000002</v>
      </c>
      <c r="H33">
        <v>50</v>
      </c>
      <c r="I33">
        <v>7</v>
      </c>
      <c r="J33">
        <v>7</v>
      </c>
      <c r="K33">
        <v>43.8</v>
      </c>
      <c r="L33">
        <v>43.8</v>
      </c>
      <c r="M33" t="s">
        <v>100</v>
      </c>
    </row>
    <row r="34" spans="1:13" x14ac:dyDescent="0.2">
      <c r="A34" t="s">
        <v>52</v>
      </c>
      <c r="B34">
        <v>1538.9</v>
      </c>
      <c r="C34">
        <v>112.264</v>
      </c>
      <c r="D34">
        <v>75.3</v>
      </c>
      <c r="E34">
        <v>830.19</v>
      </c>
      <c r="F34">
        <v>60561589.309999995</v>
      </c>
      <c r="G34">
        <v>49.898000000000003</v>
      </c>
      <c r="H34">
        <v>15</v>
      </c>
      <c r="I34">
        <v>6</v>
      </c>
      <c r="J34">
        <v>6</v>
      </c>
      <c r="K34">
        <v>76.8</v>
      </c>
      <c r="L34">
        <v>76.8</v>
      </c>
      <c r="M34" t="s">
        <v>100</v>
      </c>
    </row>
    <row r="35" spans="1:13" x14ac:dyDescent="0.2">
      <c r="A35" t="s">
        <v>53</v>
      </c>
      <c r="B35">
        <v>1667.6</v>
      </c>
      <c r="C35">
        <v>90.236000000000004</v>
      </c>
      <c r="D35">
        <v>81.599999999999994</v>
      </c>
      <c r="E35">
        <v>848.21</v>
      </c>
      <c r="F35">
        <v>45898868.509999998</v>
      </c>
      <c r="G35">
        <v>46.914999999999999</v>
      </c>
      <c r="H35">
        <v>15</v>
      </c>
      <c r="I35">
        <v>8</v>
      </c>
      <c r="J35">
        <v>8</v>
      </c>
      <c r="K35">
        <v>57.6</v>
      </c>
      <c r="L35">
        <v>57.6</v>
      </c>
      <c r="M35" t="s">
        <v>100</v>
      </c>
    </row>
    <row r="36" spans="1:13" x14ac:dyDescent="0.2">
      <c r="A36" t="s">
        <v>54</v>
      </c>
      <c r="B36">
        <v>1605.7</v>
      </c>
      <c r="C36">
        <v>99.224000000000004</v>
      </c>
      <c r="D36">
        <v>76.8</v>
      </c>
      <c r="E36">
        <v>839.53</v>
      </c>
      <c r="F36">
        <v>51879315.710000001</v>
      </c>
      <c r="G36">
        <v>48.274999999999999</v>
      </c>
      <c r="H36">
        <v>20</v>
      </c>
      <c r="I36">
        <v>7</v>
      </c>
      <c r="J36">
        <v>7</v>
      </c>
      <c r="K36">
        <v>64</v>
      </c>
      <c r="L36">
        <v>64</v>
      </c>
      <c r="M36" t="s">
        <v>100</v>
      </c>
    </row>
    <row r="37" spans="1:13" x14ac:dyDescent="0.2">
      <c r="A37" t="s">
        <v>55</v>
      </c>
      <c r="B37">
        <v>1622.3</v>
      </c>
      <c r="C37">
        <v>87.786000000000001</v>
      </c>
      <c r="D37">
        <v>75.7</v>
      </c>
      <c r="E37">
        <v>848.21</v>
      </c>
      <c r="F37">
        <v>45898868.509999998</v>
      </c>
      <c r="G37">
        <v>48.206000000000003</v>
      </c>
      <c r="H37">
        <v>30</v>
      </c>
      <c r="I37">
        <v>8</v>
      </c>
      <c r="J37">
        <v>8</v>
      </c>
      <c r="K37">
        <v>51.6</v>
      </c>
      <c r="L37">
        <v>51.6</v>
      </c>
      <c r="M37" t="s">
        <v>100</v>
      </c>
    </row>
    <row r="38" spans="1:13" x14ac:dyDescent="0.2">
      <c r="A38" t="s">
        <v>56</v>
      </c>
      <c r="B38">
        <v>1416.7</v>
      </c>
      <c r="C38">
        <v>103.51</v>
      </c>
      <c r="D38">
        <v>66.2</v>
      </c>
      <c r="E38">
        <v>830.1</v>
      </c>
      <c r="F38">
        <v>60652662.109999999</v>
      </c>
      <c r="G38">
        <v>54.274000000000001</v>
      </c>
      <c r="H38">
        <v>40</v>
      </c>
      <c r="I38">
        <v>6</v>
      </c>
      <c r="J38">
        <v>6</v>
      </c>
      <c r="K38">
        <v>60.9</v>
      </c>
      <c r="L38">
        <v>60.9</v>
      </c>
      <c r="M38" t="s">
        <v>100</v>
      </c>
    </row>
    <row r="39" spans="1:13" x14ac:dyDescent="0.2">
      <c r="A39" t="s">
        <v>57</v>
      </c>
      <c r="B39">
        <v>1647.5</v>
      </c>
      <c r="C39">
        <v>89.152000000000001</v>
      </c>
      <c r="D39">
        <v>77.599999999999994</v>
      </c>
      <c r="E39">
        <v>848.21</v>
      </c>
      <c r="F39">
        <v>45898868.509999998</v>
      </c>
      <c r="G39">
        <v>47.463999999999999</v>
      </c>
      <c r="H39">
        <v>25</v>
      </c>
      <c r="I39">
        <v>8</v>
      </c>
      <c r="J39">
        <v>8</v>
      </c>
      <c r="K39">
        <v>54</v>
      </c>
      <c r="L39">
        <v>54</v>
      </c>
      <c r="M39" t="s">
        <v>100</v>
      </c>
    </row>
    <row r="40" spans="1:13" x14ac:dyDescent="0.2">
      <c r="A40" t="s">
        <v>58</v>
      </c>
      <c r="B40">
        <v>1467.2</v>
      </c>
      <c r="C40">
        <v>90.893000000000001</v>
      </c>
      <c r="D40">
        <v>69.099999999999994</v>
      </c>
      <c r="E40">
        <v>839.38</v>
      </c>
      <c r="F40">
        <v>52000746.109999999</v>
      </c>
      <c r="G40">
        <v>52.887999999999998</v>
      </c>
      <c r="H40">
        <v>45</v>
      </c>
      <c r="I40">
        <v>7</v>
      </c>
      <c r="J40">
        <v>7</v>
      </c>
      <c r="K40">
        <v>48.2</v>
      </c>
      <c r="L40">
        <v>48.2</v>
      </c>
      <c r="M40" t="s">
        <v>100</v>
      </c>
    </row>
    <row r="41" spans="1:13" x14ac:dyDescent="0.2">
      <c r="A41" t="s">
        <v>59</v>
      </c>
      <c r="B41">
        <v>1342.7</v>
      </c>
      <c r="C41">
        <v>98.183999999999997</v>
      </c>
      <c r="D41">
        <v>64.2</v>
      </c>
      <c r="E41">
        <v>830.06</v>
      </c>
      <c r="F41">
        <v>60698198.509999998</v>
      </c>
      <c r="G41">
        <v>57.3</v>
      </c>
      <c r="H41">
        <v>50</v>
      </c>
      <c r="I41">
        <v>6</v>
      </c>
      <c r="J41">
        <v>6</v>
      </c>
      <c r="K41">
        <v>51.1</v>
      </c>
      <c r="L41">
        <v>51.1</v>
      </c>
      <c r="M41" t="s">
        <v>100</v>
      </c>
    </row>
    <row r="42" spans="1:13" x14ac:dyDescent="0.2">
      <c r="A42" t="s">
        <v>60</v>
      </c>
      <c r="B42">
        <v>1591.1</v>
      </c>
      <c r="C42">
        <v>98.320999999999998</v>
      </c>
      <c r="D42">
        <v>83.1</v>
      </c>
      <c r="E42">
        <v>839.53</v>
      </c>
      <c r="F42">
        <v>51879315.710000001</v>
      </c>
      <c r="G42">
        <v>48.787999999999997</v>
      </c>
      <c r="H42">
        <v>5</v>
      </c>
      <c r="I42">
        <v>7</v>
      </c>
      <c r="J42">
        <v>7</v>
      </c>
      <c r="K42">
        <v>67.900000000000006</v>
      </c>
      <c r="L42">
        <v>67.900000000000006</v>
      </c>
      <c r="M42" t="s">
        <v>100</v>
      </c>
    </row>
    <row r="43" spans="1:13" x14ac:dyDescent="0.2">
      <c r="A43" t="s">
        <v>61</v>
      </c>
      <c r="B43">
        <v>1581.8</v>
      </c>
      <c r="C43">
        <v>97.781000000000006</v>
      </c>
      <c r="D43">
        <v>74.5</v>
      </c>
      <c r="E43">
        <v>839.51</v>
      </c>
      <c r="F43">
        <v>51894494.509999998</v>
      </c>
      <c r="G43">
        <v>49.003999999999998</v>
      </c>
      <c r="H43">
        <v>25</v>
      </c>
      <c r="I43">
        <v>7</v>
      </c>
      <c r="J43">
        <v>7</v>
      </c>
      <c r="K43">
        <v>61.7</v>
      </c>
      <c r="L43">
        <v>61.7</v>
      </c>
      <c r="M43" t="s">
        <v>100</v>
      </c>
    </row>
    <row r="44" spans="1:13" x14ac:dyDescent="0.2">
      <c r="A44" t="s">
        <v>62</v>
      </c>
      <c r="B44">
        <v>1675.9</v>
      </c>
      <c r="C44">
        <v>90.688999999999993</v>
      </c>
      <c r="D44">
        <v>80.2</v>
      </c>
      <c r="E44">
        <v>848.21</v>
      </c>
      <c r="F44">
        <v>45898868.509999998</v>
      </c>
      <c r="G44">
        <v>46.664999999999999</v>
      </c>
      <c r="H44">
        <v>20</v>
      </c>
      <c r="I44">
        <v>8</v>
      </c>
      <c r="J44">
        <v>8</v>
      </c>
      <c r="K44">
        <v>56</v>
      </c>
      <c r="L44">
        <v>56</v>
      </c>
      <c r="M44" t="s">
        <v>100</v>
      </c>
    </row>
    <row r="45" spans="1:13" x14ac:dyDescent="0.2">
      <c r="A45" t="s">
        <v>63</v>
      </c>
      <c r="B45">
        <v>1486.8</v>
      </c>
      <c r="C45">
        <v>108.55</v>
      </c>
      <c r="D45">
        <v>70.099999999999994</v>
      </c>
      <c r="E45">
        <v>830.14</v>
      </c>
      <c r="F45">
        <v>60607125.710000001</v>
      </c>
      <c r="G45">
        <v>51.646000000000001</v>
      </c>
      <c r="H45">
        <v>25</v>
      </c>
      <c r="I45">
        <v>6</v>
      </c>
      <c r="J45">
        <v>6</v>
      </c>
      <c r="K45">
        <v>72</v>
      </c>
      <c r="L45">
        <v>72</v>
      </c>
      <c r="M45" t="s">
        <v>100</v>
      </c>
    </row>
    <row r="46" spans="1:13" x14ac:dyDescent="0.2">
      <c r="A46" t="s">
        <v>64</v>
      </c>
      <c r="B46">
        <v>1468.4</v>
      </c>
      <c r="C46">
        <v>107.23399999999999</v>
      </c>
      <c r="D46">
        <v>68.599999999999994</v>
      </c>
      <c r="E46">
        <v>830.13</v>
      </c>
      <c r="F46">
        <v>60622304.509999998</v>
      </c>
      <c r="G46">
        <v>52.311999999999998</v>
      </c>
      <c r="H46">
        <v>30</v>
      </c>
      <c r="I46">
        <v>6</v>
      </c>
      <c r="J46">
        <v>6</v>
      </c>
      <c r="K46">
        <v>68.8</v>
      </c>
      <c r="L46">
        <v>68.8</v>
      </c>
      <c r="M46" t="s">
        <v>100</v>
      </c>
    </row>
    <row r="47" spans="1:13" x14ac:dyDescent="0.2">
      <c r="A47" t="s">
        <v>65</v>
      </c>
      <c r="B47">
        <v>1637.6</v>
      </c>
      <c r="C47">
        <v>101.197</v>
      </c>
      <c r="D47">
        <v>80.099999999999994</v>
      </c>
      <c r="E47">
        <v>839.53</v>
      </c>
      <c r="F47">
        <v>51879315.710000001</v>
      </c>
      <c r="G47">
        <v>47.348999999999997</v>
      </c>
      <c r="H47">
        <v>15</v>
      </c>
      <c r="I47">
        <v>7</v>
      </c>
      <c r="J47">
        <v>7</v>
      </c>
      <c r="K47">
        <v>65.8</v>
      </c>
      <c r="L47">
        <v>65.8</v>
      </c>
      <c r="M47" t="s">
        <v>100</v>
      </c>
    </row>
    <row r="48" spans="1:13" x14ac:dyDescent="0.2">
      <c r="A48" t="s">
        <v>66</v>
      </c>
      <c r="B48">
        <v>1632.6</v>
      </c>
      <c r="C48">
        <v>100.889</v>
      </c>
      <c r="D48">
        <v>82.3</v>
      </c>
      <c r="E48">
        <v>839.53</v>
      </c>
      <c r="F48">
        <v>51879315.710000001</v>
      </c>
      <c r="G48">
        <v>47.515999999999998</v>
      </c>
      <c r="H48">
        <v>10</v>
      </c>
      <c r="I48">
        <v>7</v>
      </c>
      <c r="J48">
        <v>7</v>
      </c>
      <c r="K48">
        <v>67.099999999999994</v>
      </c>
      <c r="L48">
        <v>67.099999999999994</v>
      </c>
      <c r="M48" t="s">
        <v>100</v>
      </c>
    </row>
    <row r="49" spans="1:13" x14ac:dyDescent="0.2">
      <c r="A49" t="s">
        <v>67</v>
      </c>
      <c r="B49">
        <v>1558.8</v>
      </c>
      <c r="C49">
        <v>96.358999999999995</v>
      </c>
      <c r="D49">
        <v>72.8</v>
      </c>
      <c r="E49">
        <v>839.51</v>
      </c>
      <c r="F49">
        <v>51894494.509999998</v>
      </c>
      <c r="G49">
        <v>49.734000000000002</v>
      </c>
      <c r="H49">
        <v>30</v>
      </c>
      <c r="I49">
        <v>7</v>
      </c>
      <c r="J49">
        <v>7</v>
      </c>
      <c r="K49">
        <v>59</v>
      </c>
      <c r="L49">
        <v>59</v>
      </c>
      <c r="M49" t="s">
        <v>100</v>
      </c>
    </row>
    <row r="50" spans="1:13" x14ac:dyDescent="0.2">
      <c r="A50" t="s">
        <v>68</v>
      </c>
      <c r="B50">
        <v>1310.8</v>
      </c>
      <c r="C50">
        <v>114.771</v>
      </c>
      <c r="D50">
        <v>61.8</v>
      </c>
      <c r="E50">
        <v>821.55</v>
      </c>
      <c r="F50">
        <v>71930510.50999999</v>
      </c>
      <c r="G50">
        <v>58.171999999999997</v>
      </c>
      <c r="H50">
        <v>25</v>
      </c>
      <c r="I50">
        <v>5</v>
      </c>
      <c r="J50">
        <v>5</v>
      </c>
      <c r="K50">
        <v>86.4</v>
      </c>
      <c r="L50">
        <v>86.4</v>
      </c>
      <c r="M50" t="s">
        <v>100</v>
      </c>
    </row>
    <row r="51" spans="1:13" x14ac:dyDescent="0.2">
      <c r="A51" t="s">
        <v>69</v>
      </c>
      <c r="B51">
        <v>1297.4000000000001</v>
      </c>
      <c r="C51">
        <v>113.79300000000001</v>
      </c>
      <c r="D51">
        <v>60.4</v>
      </c>
      <c r="E51">
        <v>821.47</v>
      </c>
      <c r="F51">
        <v>72051940.909999996</v>
      </c>
      <c r="G51">
        <v>58.780999999999999</v>
      </c>
      <c r="H51">
        <v>35</v>
      </c>
      <c r="I51">
        <v>5</v>
      </c>
      <c r="J51">
        <v>5</v>
      </c>
      <c r="K51">
        <v>78.099999999999994</v>
      </c>
      <c r="L51">
        <v>78.099999999999994</v>
      </c>
      <c r="M51" t="s">
        <v>100</v>
      </c>
    </row>
    <row r="52" spans="1:13" x14ac:dyDescent="0.2">
      <c r="A52" t="s">
        <v>70</v>
      </c>
      <c r="B52">
        <v>1311.1</v>
      </c>
      <c r="C52">
        <v>114.791</v>
      </c>
      <c r="D52">
        <v>62.7</v>
      </c>
      <c r="E52">
        <v>821.55</v>
      </c>
      <c r="F52">
        <v>71930510.50999999</v>
      </c>
      <c r="G52">
        <v>58.155000000000001</v>
      </c>
      <c r="H52">
        <v>20</v>
      </c>
      <c r="I52">
        <v>5</v>
      </c>
      <c r="J52">
        <v>5</v>
      </c>
      <c r="K52">
        <v>89.6</v>
      </c>
      <c r="L52">
        <v>89.6</v>
      </c>
      <c r="M52" t="s">
        <v>100</v>
      </c>
    </row>
    <row r="53" spans="1:13" x14ac:dyDescent="0.2">
      <c r="A53" t="s">
        <v>71</v>
      </c>
      <c r="B53">
        <v>1334</v>
      </c>
      <c r="C53">
        <v>116.797</v>
      </c>
      <c r="D53">
        <v>67.2</v>
      </c>
      <c r="E53">
        <v>821.55</v>
      </c>
      <c r="F53">
        <v>71930510.50999999</v>
      </c>
      <c r="G53">
        <v>57.131</v>
      </c>
      <c r="H53">
        <v>10</v>
      </c>
      <c r="I53">
        <v>5</v>
      </c>
      <c r="J53">
        <v>5</v>
      </c>
      <c r="K53">
        <v>93.9</v>
      </c>
      <c r="L53">
        <v>93.9</v>
      </c>
      <c r="M53" t="s">
        <v>100</v>
      </c>
    </row>
    <row r="54" spans="1:13" x14ac:dyDescent="0.2">
      <c r="A54" t="s">
        <v>72</v>
      </c>
      <c r="B54">
        <v>1313.9</v>
      </c>
      <c r="C54">
        <v>115.036</v>
      </c>
      <c r="D54">
        <v>64.3</v>
      </c>
      <c r="E54">
        <v>821.55</v>
      </c>
      <c r="F54">
        <v>71930510.50999999</v>
      </c>
      <c r="G54">
        <v>58.021999999999998</v>
      </c>
      <c r="H54">
        <v>15</v>
      </c>
      <c r="I54">
        <v>5</v>
      </c>
      <c r="J54">
        <v>5</v>
      </c>
      <c r="K54">
        <v>92.1</v>
      </c>
      <c r="L54">
        <v>92.1</v>
      </c>
      <c r="M54" t="s">
        <v>100</v>
      </c>
    </row>
    <row r="55" spans="1:13" x14ac:dyDescent="0.2">
      <c r="A55" t="s">
        <v>73</v>
      </c>
      <c r="B55">
        <v>1306.7</v>
      </c>
      <c r="C55">
        <v>114.488</v>
      </c>
      <c r="D55">
        <v>61</v>
      </c>
      <c r="E55">
        <v>821.52</v>
      </c>
      <c r="F55">
        <v>71976046.909999996</v>
      </c>
      <c r="G55">
        <v>58.353000000000002</v>
      </c>
      <c r="H55">
        <v>30</v>
      </c>
      <c r="I55">
        <v>5</v>
      </c>
      <c r="J55">
        <v>5</v>
      </c>
      <c r="K55">
        <v>82.6</v>
      </c>
      <c r="L55">
        <v>82.6</v>
      </c>
      <c r="M55" t="s">
        <v>100</v>
      </c>
    </row>
    <row r="56" spans="1:13" x14ac:dyDescent="0.2">
      <c r="A56" t="s">
        <v>74</v>
      </c>
      <c r="B56">
        <v>1249</v>
      </c>
      <c r="C56">
        <v>109.599</v>
      </c>
      <c r="D56">
        <v>58.8</v>
      </c>
      <c r="E56">
        <v>821.45</v>
      </c>
      <c r="F56">
        <v>72082298.50999999</v>
      </c>
      <c r="G56">
        <v>61.067999999999998</v>
      </c>
      <c r="H56">
        <v>45</v>
      </c>
      <c r="I56">
        <v>5</v>
      </c>
      <c r="J56">
        <v>5</v>
      </c>
      <c r="K56">
        <v>67.400000000000006</v>
      </c>
      <c r="L56">
        <v>67.400000000000006</v>
      </c>
      <c r="M56" t="s">
        <v>100</v>
      </c>
    </row>
    <row r="57" spans="1:13" x14ac:dyDescent="0.2">
      <c r="A57" t="s">
        <v>75</v>
      </c>
      <c r="B57">
        <v>1587.2</v>
      </c>
      <c r="C57">
        <v>115.752</v>
      </c>
      <c r="D57">
        <v>82.9</v>
      </c>
      <c r="E57">
        <v>830.2</v>
      </c>
      <c r="F57">
        <v>60546410.509999998</v>
      </c>
      <c r="G57">
        <v>48.436</v>
      </c>
      <c r="H57">
        <v>5</v>
      </c>
      <c r="I57">
        <v>6</v>
      </c>
      <c r="J57">
        <v>6</v>
      </c>
      <c r="K57">
        <v>79.2</v>
      </c>
      <c r="L57">
        <v>79.2</v>
      </c>
      <c r="M57" t="s">
        <v>100</v>
      </c>
    </row>
    <row r="58" spans="1:13" x14ac:dyDescent="0.2">
      <c r="A58" t="s">
        <v>76</v>
      </c>
      <c r="B58">
        <v>1400.2</v>
      </c>
      <c r="C58">
        <v>122.568</v>
      </c>
      <c r="D58">
        <v>73.099999999999994</v>
      </c>
      <c r="E58">
        <v>821.56</v>
      </c>
      <c r="F58">
        <v>71915331.710000008</v>
      </c>
      <c r="G58">
        <v>54.42</v>
      </c>
      <c r="H58">
        <v>5</v>
      </c>
      <c r="I58">
        <v>5</v>
      </c>
      <c r="J58">
        <v>5</v>
      </c>
      <c r="K58">
        <v>95</v>
      </c>
      <c r="L58">
        <v>95</v>
      </c>
      <c r="M58" t="s">
        <v>100</v>
      </c>
    </row>
    <row r="59" spans="1:13" x14ac:dyDescent="0.2">
      <c r="A59" t="s">
        <v>77</v>
      </c>
      <c r="B59">
        <v>1210.7</v>
      </c>
      <c r="C59">
        <v>106.285</v>
      </c>
      <c r="D59">
        <v>57.9</v>
      </c>
      <c r="E59">
        <v>821.43</v>
      </c>
      <c r="F59">
        <v>72112656.109999999</v>
      </c>
      <c r="G59">
        <v>63.015000000000001</v>
      </c>
      <c r="H59">
        <v>50</v>
      </c>
      <c r="I59">
        <v>5</v>
      </c>
      <c r="J59">
        <v>5</v>
      </c>
      <c r="K59">
        <v>61.3</v>
      </c>
      <c r="L59">
        <v>61.3</v>
      </c>
      <c r="M59" t="s">
        <v>100</v>
      </c>
    </row>
    <row r="60" spans="1:13" x14ac:dyDescent="0.2">
      <c r="A60" t="s">
        <v>78</v>
      </c>
      <c r="B60">
        <v>1567.8</v>
      </c>
      <c r="C60">
        <v>114.34</v>
      </c>
      <c r="D60">
        <v>79</v>
      </c>
      <c r="E60">
        <v>830.2</v>
      </c>
      <c r="F60">
        <v>60546410.509999998</v>
      </c>
      <c r="G60">
        <v>49.003999999999998</v>
      </c>
      <c r="H60">
        <v>10</v>
      </c>
      <c r="I60">
        <v>6</v>
      </c>
      <c r="J60">
        <v>6</v>
      </c>
      <c r="K60">
        <v>78.3</v>
      </c>
      <c r="L60">
        <v>78.3</v>
      </c>
      <c r="M60" t="s">
        <v>100</v>
      </c>
    </row>
    <row r="61" spans="1:13" x14ac:dyDescent="0.2">
      <c r="A61" t="s">
        <v>79</v>
      </c>
      <c r="B61">
        <v>1276</v>
      </c>
      <c r="C61">
        <v>111.89400000000001</v>
      </c>
      <c r="D61">
        <v>59.6</v>
      </c>
      <c r="E61">
        <v>821.48</v>
      </c>
      <c r="F61">
        <v>72036762.109999999</v>
      </c>
      <c r="G61">
        <v>59.773000000000003</v>
      </c>
      <c r="H61">
        <v>40</v>
      </c>
      <c r="I61">
        <v>5</v>
      </c>
      <c r="J61">
        <v>5</v>
      </c>
      <c r="K61">
        <v>73.099999999999994</v>
      </c>
      <c r="L61">
        <v>73.099999999999994</v>
      </c>
      <c r="M61" t="s">
        <v>100</v>
      </c>
    </row>
    <row r="62" spans="1:13" x14ac:dyDescent="0.2">
      <c r="A62" t="s">
        <v>80</v>
      </c>
      <c r="B62">
        <v>1719.7</v>
      </c>
      <c r="C62">
        <v>62.844999999999999</v>
      </c>
      <c r="D62">
        <v>81</v>
      </c>
      <c r="E62">
        <v>881.78</v>
      </c>
      <c r="F62">
        <v>32222769.709999997</v>
      </c>
      <c r="G62">
        <v>47.018000000000001</v>
      </c>
      <c r="H62">
        <v>25</v>
      </c>
      <c r="I62">
        <v>12</v>
      </c>
      <c r="J62">
        <v>12</v>
      </c>
      <c r="K62">
        <v>36</v>
      </c>
      <c r="L62">
        <v>36</v>
      </c>
      <c r="M62" t="s">
        <v>100</v>
      </c>
    </row>
    <row r="63" spans="1:13" x14ac:dyDescent="0.2">
      <c r="A63" t="s">
        <v>81</v>
      </c>
      <c r="B63">
        <v>1705.9</v>
      </c>
      <c r="C63">
        <v>68.06</v>
      </c>
      <c r="D63">
        <v>79.400000000000006</v>
      </c>
      <c r="E63">
        <v>873.09</v>
      </c>
      <c r="F63">
        <v>34833523.310000002</v>
      </c>
      <c r="G63">
        <v>46.997999999999998</v>
      </c>
      <c r="H63">
        <v>35</v>
      </c>
      <c r="I63">
        <v>11</v>
      </c>
      <c r="J63">
        <v>11</v>
      </c>
      <c r="K63">
        <v>35.5</v>
      </c>
      <c r="L63">
        <v>35.5</v>
      </c>
      <c r="M63" t="s">
        <v>100</v>
      </c>
    </row>
    <row r="64" spans="1:13" x14ac:dyDescent="0.2">
      <c r="A64" t="s">
        <v>82</v>
      </c>
      <c r="B64">
        <v>1614.8</v>
      </c>
      <c r="C64">
        <v>64.488</v>
      </c>
      <c r="D64">
        <v>77.2</v>
      </c>
      <c r="E64">
        <v>872.99</v>
      </c>
      <c r="F64">
        <v>34863880.909999996</v>
      </c>
      <c r="G64">
        <v>49.665999999999997</v>
      </c>
      <c r="H64">
        <v>50</v>
      </c>
      <c r="I64">
        <v>11</v>
      </c>
      <c r="J64">
        <v>11</v>
      </c>
      <c r="K64">
        <v>27.9</v>
      </c>
      <c r="L64">
        <v>27.9</v>
      </c>
      <c r="M64" t="s">
        <v>100</v>
      </c>
    </row>
    <row r="65" spans="1:13" x14ac:dyDescent="0.2">
      <c r="A65" t="s">
        <v>83</v>
      </c>
      <c r="B65">
        <v>1721.7</v>
      </c>
      <c r="C65">
        <v>68.656000000000006</v>
      </c>
      <c r="D65">
        <v>80.400000000000006</v>
      </c>
      <c r="E65">
        <v>873.13</v>
      </c>
      <c r="F65">
        <v>34818344.509999998</v>
      </c>
      <c r="G65">
        <v>46.572000000000003</v>
      </c>
      <c r="H65">
        <v>30</v>
      </c>
      <c r="I65">
        <v>11</v>
      </c>
      <c r="J65">
        <v>11</v>
      </c>
      <c r="K65">
        <v>37.5</v>
      </c>
      <c r="L65">
        <v>37.5</v>
      </c>
      <c r="M65" t="s">
        <v>100</v>
      </c>
    </row>
    <row r="66" spans="1:13" x14ac:dyDescent="0.2">
      <c r="A66" t="s">
        <v>84</v>
      </c>
      <c r="B66">
        <v>1591.6</v>
      </c>
      <c r="C66">
        <v>63.284999999999997</v>
      </c>
      <c r="D66">
        <v>83.1</v>
      </c>
      <c r="E66">
        <v>873.41</v>
      </c>
      <c r="F66">
        <v>34727271.709999993</v>
      </c>
      <c r="G66">
        <v>50.47</v>
      </c>
      <c r="H66">
        <v>5</v>
      </c>
      <c r="I66">
        <v>11</v>
      </c>
      <c r="J66">
        <v>11</v>
      </c>
      <c r="K66">
        <v>43.2</v>
      </c>
      <c r="L66">
        <v>43.2</v>
      </c>
      <c r="M66" t="s">
        <v>100</v>
      </c>
    </row>
    <row r="67" spans="1:13" x14ac:dyDescent="0.2">
      <c r="A67" t="s">
        <v>85</v>
      </c>
      <c r="B67">
        <v>1705</v>
      </c>
      <c r="C67">
        <v>67.86</v>
      </c>
      <c r="D67">
        <v>81.599999999999994</v>
      </c>
      <c r="E67">
        <v>873.32</v>
      </c>
      <c r="F67">
        <v>34757629.310000002</v>
      </c>
      <c r="G67">
        <v>47.051000000000002</v>
      </c>
      <c r="H67">
        <v>20</v>
      </c>
      <c r="I67">
        <v>11</v>
      </c>
      <c r="J67">
        <v>11</v>
      </c>
      <c r="K67">
        <v>40.700000000000003</v>
      </c>
      <c r="L67">
        <v>40.700000000000003</v>
      </c>
      <c r="M67" t="s">
        <v>100</v>
      </c>
    </row>
    <row r="68" spans="1:13" x14ac:dyDescent="0.2">
      <c r="A68" t="s">
        <v>86</v>
      </c>
      <c r="B68">
        <v>1697.8</v>
      </c>
      <c r="C68">
        <v>62.11</v>
      </c>
      <c r="D68">
        <v>79.3</v>
      </c>
      <c r="E68">
        <v>881.67</v>
      </c>
      <c r="F68">
        <v>32253127.310000002</v>
      </c>
      <c r="G68">
        <v>47.616</v>
      </c>
      <c r="H68">
        <v>40</v>
      </c>
      <c r="I68">
        <v>12</v>
      </c>
      <c r="J68">
        <v>12</v>
      </c>
      <c r="K68">
        <v>30.4</v>
      </c>
      <c r="L68">
        <v>30.4</v>
      </c>
      <c r="M68" t="s">
        <v>100</v>
      </c>
    </row>
    <row r="69" spans="1:13" x14ac:dyDescent="0.2">
      <c r="A69" t="s">
        <v>87</v>
      </c>
      <c r="B69">
        <v>1718.8</v>
      </c>
      <c r="C69">
        <v>68.475999999999999</v>
      </c>
      <c r="D69">
        <v>81</v>
      </c>
      <c r="E69">
        <v>873.23</v>
      </c>
      <c r="F69">
        <v>34787986.909999996</v>
      </c>
      <c r="G69">
        <v>46.658000000000001</v>
      </c>
      <c r="H69">
        <v>25</v>
      </c>
      <c r="I69">
        <v>11</v>
      </c>
      <c r="J69">
        <v>11</v>
      </c>
      <c r="K69">
        <v>39.299999999999997</v>
      </c>
      <c r="L69">
        <v>39.299999999999997</v>
      </c>
      <c r="M69" t="s">
        <v>100</v>
      </c>
    </row>
    <row r="70" spans="1:13" x14ac:dyDescent="0.2">
      <c r="A70" t="s">
        <v>88</v>
      </c>
      <c r="B70">
        <v>1705.8</v>
      </c>
      <c r="C70">
        <v>62.335000000000001</v>
      </c>
      <c r="D70">
        <v>81.599999999999994</v>
      </c>
      <c r="E70">
        <v>881.78</v>
      </c>
      <c r="F70">
        <v>32222769.709999997</v>
      </c>
      <c r="G70">
        <v>47.414000000000001</v>
      </c>
      <c r="H70">
        <v>20</v>
      </c>
      <c r="I70">
        <v>12</v>
      </c>
      <c r="J70">
        <v>12</v>
      </c>
      <c r="K70">
        <v>37.299999999999997</v>
      </c>
      <c r="L70">
        <v>37.299999999999997</v>
      </c>
      <c r="M70" t="s">
        <v>100</v>
      </c>
    </row>
    <row r="71" spans="1:13" x14ac:dyDescent="0.2">
      <c r="A71" t="s">
        <v>89</v>
      </c>
      <c r="B71">
        <v>1682.7</v>
      </c>
      <c r="C71">
        <v>61.459000000000003</v>
      </c>
      <c r="D71">
        <v>82.3</v>
      </c>
      <c r="E71">
        <v>881.83</v>
      </c>
      <c r="F71">
        <v>32207590.909999996</v>
      </c>
      <c r="G71">
        <v>48.088000000000001</v>
      </c>
      <c r="H71">
        <v>15</v>
      </c>
      <c r="I71">
        <v>12</v>
      </c>
      <c r="J71">
        <v>12</v>
      </c>
      <c r="K71">
        <v>38.4</v>
      </c>
      <c r="L71">
        <v>38.4</v>
      </c>
      <c r="M71" t="s">
        <v>100</v>
      </c>
    </row>
    <row r="72" spans="1:13" x14ac:dyDescent="0.2">
      <c r="A72" t="s">
        <v>90</v>
      </c>
      <c r="B72">
        <v>1656.5</v>
      </c>
      <c r="C72">
        <v>66.155000000000001</v>
      </c>
      <c r="D72">
        <v>78</v>
      </c>
      <c r="E72">
        <v>872.99</v>
      </c>
      <c r="F72">
        <v>34863880.909999996</v>
      </c>
      <c r="G72">
        <v>48.402000000000001</v>
      </c>
      <c r="H72">
        <v>45</v>
      </c>
      <c r="I72">
        <v>11</v>
      </c>
      <c r="J72">
        <v>11</v>
      </c>
      <c r="K72">
        <v>30.7</v>
      </c>
      <c r="L72">
        <v>30.7</v>
      </c>
      <c r="M72" t="s">
        <v>100</v>
      </c>
    </row>
    <row r="73" spans="1:13" x14ac:dyDescent="0.2">
      <c r="A73" t="s">
        <v>91</v>
      </c>
      <c r="B73">
        <v>1717.8</v>
      </c>
      <c r="C73">
        <v>62.807000000000002</v>
      </c>
      <c r="D73">
        <v>80</v>
      </c>
      <c r="E73">
        <v>881.72</v>
      </c>
      <c r="F73">
        <v>32237948.509999998</v>
      </c>
      <c r="G73">
        <v>47.061</v>
      </c>
      <c r="H73">
        <v>35</v>
      </c>
      <c r="I73">
        <v>12</v>
      </c>
      <c r="J73">
        <v>12</v>
      </c>
      <c r="K73">
        <v>32.5</v>
      </c>
      <c r="L73">
        <v>32.5</v>
      </c>
      <c r="M73" t="s">
        <v>100</v>
      </c>
    </row>
    <row r="74" spans="1:13" x14ac:dyDescent="0.2">
      <c r="A74" t="s">
        <v>92</v>
      </c>
      <c r="B74">
        <v>1685.1</v>
      </c>
      <c r="C74">
        <v>67.263999999999996</v>
      </c>
      <c r="D74">
        <v>78.7</v>
      </c>
      <c r="E74">
        <v>873.04</v>
      </c>
      <c r="F74">
        <v>34848702.109999999</v>
      </c>
      <c r="G74">
        <v>47.58</v>
      </c>
      <c r="H74">
        <v>40</v>
      </c>
      <c r="I74">
        <v>11</v>
      </c>
      <c r="J74">
        <v>11</v>
      </c>
      <c r="K74">
        <v>33.200000000000003</v>
      </c>
      <c r="L74">
        <v>33.200000000000003</v>
      </c>
      <c r="M74" t="s">
        <v>100</v>
      </c>
    </row>
    <row r="75" spans="1:13" x14ac:dyDescent="0.2">
      <c r="A75" t="s">
        <v>93</v>
      </c>
      <c r="B75">
        <v>1723.4</v>
      </c>
      <c r="C75">
        <v>63.011000000000003</v>
      </c>
      <c r="D75">
        <v>80.5</v>
      </c>
      <c r="E75">
        <v>881.72</v>
      </c>
      <c r="F75">
        <v>32237948.509999998</v>
      </c>
      <c r="G75">
        <v>46.906999999999996</v>
      </c>
      <c r="H75">
        <v>30</v>
      </c>
      <c r="I75">
        <v>12</v>
      </c>
      <c r="J75">
        <v>12</v>
      </c>
      <c r="K75">
        <v>34.4</v>
      </c>
      <c r="L75">
        <v>34.4</v>
      </c>
      <c r="M75" t="s">
        <v>100</v>
      </c>
    </row>
    <row r="76" spans="1:13" x14ac:dyDescent="0.2">
      <c r="A76" t="s">
        <v>94</v>
      </c>
      <c r="B76">
        <v>1634.2</v>
      </c>
      <c r="C76">
        <v>59.878999999999998</v>
      </c>
      <c r="D76">
        <v>78.099999999999994</v>
      </c>
      <c r="E76">
        <v>881.5</v>
      </c>
      <c r="F76">
        <v>32298663.709999997</v>
      </c>
      <c r="G76">
        <v>49.493000000000002</v>
      </c>
      <c r="H76">
        <v>50</v>
      </c>
      <c r="I76">
        <v>12</v>
      </c>
      <c r="J76">
        <v>12</v>
      </c>
      <c r="K76">
        <v>25.5</v>
      </c>
      <c r="L76">
        <v>25.5</v>
      </c>
      <c r="M76" t="s">
        <v>100</v>
      </c>
    </row>
    <row r="77" spans="1:13" x14ac:dyDescent="0.2">
      <c r="A77" t="s">
        <v>95</v>
      </c>
      <c r="B77">
        <v>1677.3</v>
      </c>
      <c r="C77">
        <v>66.724999999999994</v>
      </c>
      <c r="D77">
        <v>82.1</v>
      </c>
      <c r="E77">
        <v>873.36</v>
      </c>
      <c r="F77">
        <v>34742450.509999998</v>
      </c>
      <c r="G77">
        <v>47.831000000000003</v>
      </c>
      <c r="H77">
        <v>15</v>
      </c>
      <c r="I77">
        <v>11</v>
      </c>
      <c r="J77">
        <v>11</v>
      </c>
      <c r="K77">
        <v>41.9</v>
      </c>
      <c r="L77">
        <v>41.9</v>
      </c>
      <c r="M77" t="s">
        <v>100</v>
      </c>
    </row>
    <row r="78" spans="1:13" x14ac:dyDescent="0.2">
      <c r="A78" t="s">
        <v>96</v>
      </c>
      <c r="B78">
        <v>1641.3</v>
      </c>
      <c r="C78">
        <v>65.292000000000002</v>
      </c>
      <c r="D78">
        <v>82.7</v>
      </c>
      <c r="E78">
        <v>873.36</v>
      </c>
      <c r="F78">
        <v>34742450.509999998</v>
      </c>
      <c r="G78">
        <v>48.905999999999999</v>
      </c>
      <c r="H78">
        <v>10</v>
      </c>
      <c r="I78">
        <v>11</v>
      </c>
      <c r="J78">
        <v>11</v>
      </c>
      <c r="K78">
        <v>42.7</v>
      </c>
      <c r="L78">
        <v>42.7</v>
      </c>
      <c r="M78" t="s">
        <v>100</v>
      </c>
    </row>
    <row r="79" spans="1:13" x14ac:dyDescent="0.2">
      <c r="A79" t="s">
        <v>97</v>
      </c>
      <c r="B79">
        <v>1644</v>
      </c>
      <c r="C79">
        <v>60.045000000000002</v>
      </c>
      <c r="D79">
        <v>82.8</v>
      </c>
      <c r="E79">
        <v>881.83</v>
      </c>
      <c r="F79">
        <v>32207590.909999996</v>
      </c>
      <c r="G79">
        <v>49.247999999999998</v>
      </c>
      <c r="H79">
        <v>10</v>
      </c>
      <c r="I79">
        <v>12</v>
      </c>
      <c r="J79">
        <v>12</v>
      </c>
      <c r="K79">
        <v>39.1</v>
      </c>
      <c r="L79">
        <v>39.1</v>
      </c>
      <c r="M79" t="s">
        <v>100</v>
      </c>
    </row>
    <row r="80" spans="1:13" x14ac:dyDescent="0.2">
      <c r="A80" t="s">
        <v>98</v>
      </c>
      <c r="B80">
        <v>1671.6</v>
      </c>
      <c r="C80">
        <v>61.247</v>
      </c>
      <c r="D80">
        <v>78.7</v>
      </c>
      <c r="E80">
        <v>881.5</v>
      </c>
      <c r="F80">
        <v>32298663.709999997</v>
      </c>
      <c r="G80">
        <v>48.375</v>
      </c>
      <c r="H80">
        <v>45</v>
      </c>
      <c r="I80">
        <v>12</v>
      </c>
      <c r="J80">
        <v>12</v>
      </c>
      <c r="K80">
        <v>28.1</v>
      </c>
      <c r="L80">
        <v>28.1</v>
      </c>
      <c r="M80" t="s">
        <v>100</v>
      </c>
    </row>
    <row r="81" spans="1:13" x14ac:dyDescent="0.2">
      <c r="A81" t="s">
        <v>99</v>
      </c>
      <c r="B81">
        <v>1593.4</v>
      </c>
      <c r="C81">
        <v>58.195999999999998</v>
      </c>
      <c r="D81">
        <v>83.2</v>
      </c>
      <c r="E81">
        <v>881.83</v>
      </c>
      <c r="F81">
        <v>32207590.909999996</v>
      </c>
      <c r="G81">
        <v>50.845999999999997</v>
      </c>
      <c r="H81">
        <v>5</v>
      </c>
      <c r="I81">
        <v>12</v>
      </c>
      <c r="J81">
        <v>12</v>
      </c>
      <c r="K81">
        <v>39.6</v>
      </c>
      <c r="L81">
        <v>39.6</v>
      </c>
      <c r="M81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ED67-9C42-4811-91F4-492920DDB298}">
  <dimension ref="A1:Q24"/>
  <sheetViews>
    <sheetView zoomScaleNormal="100" workbookViewId="0">
      <selection activeCell="B1" sqref="A1:B1"/>
    </sheetView>
  </sheetViews>
  <sheetFormatPr baseColWidth="10" defaultColWidth="8.83203125" defaultRowHeight="15" x14ac:dyDescent="0.2"/>
  <cols>
    <col min="1" max="1" width="13.83203125" customWidth="1"/>
    <col min="2" max="2" width="16.5" bestFit="1" customWidth="1"/>
    <col min="14" max="14" width="12.33203125" bestFit="1" customWidth="1"/>
  </cols>
  <sheetData>
    <row r="1" spans="1:17" x14ac:dyDescent="0.2">
      <c r="A1" s="1" t="s">
        <v>104</v>
      </c>
      <c r="B1" s="1" t="s">
        <v>106</v>
      </c>
      <c r="C1" s="6" t="s">
        <v>14</v>
      </c>
      <c r="D1" s="6"/>
      <c r="E1" s="6"/>
      <c r="F1" s="6"/>
      <c r="G1" s="6"/>
      <c r="H1" s="6"/>
      <c r="I1" s="6"/>
      <c r="J1" s="6"/>
      <c r="K1" s="6"/>
      <c r="L1" s="6"/>
    </row>
    <row r="2" spans="1:17" x14ac:dyDescent="0.2">
      <c r="A2" t="s">
        <v>105</v>
      </c>
      <c r="B2" s="5" t="s">
        <v>12</v>
      </c>
      <c r="C2" cm="1">
        <f t="array" ref="C2:L2">TRANSPOSE(_xlfn._xlws.SORT(_xlfn.UNIQUE(Datatable!H2:H81),1,TRUE))</f>
        <v>5</v>
      </c>
      <c r="D2">
        <v>10</v>
      </c>
      <c r="E2">
        <v>15</v>
      </c>
      <c r="F2">
        <v>20</v>
      </c>
      <c r="G2">
        <v>25</v>
      </c>
      <c r="H2">
        <v>30</v>
      </c>
      <c r="I2">
        <v>35</v>
      </c>
      <c r="J2">
        <v>40</v>
      </c>
      <c r="K2">
        <v>45</v>
      </c>
      <c r="L2">
        <v>50</v>
      </c>
      <c r="N2" t="s">
        <v>102</v>
      </c>
      <c r="P2" t="s">
        <v>15</v>
      </c>
    </row>
    <row r="3" spans="1:17" x14ac:dyDescent="0.2">
      <c r="A3" s="3">
        <f>A17</f>
        <v>81.95</v>
      </c>
      <c r="B3" cm="1">
        <f t="array" ref="B3:B10">_xlfn._xlws.SORT(_xlfn.UNIQUE(Datatable!I2:I81),1,TRUE)</f>
        <v>5</v>
      </c>
      <c r="C3" cm="1">
        <f t="array" ref="C3">INDEX(Datatable!$C$2:'Datatable'!$C$1000, MATCH(C$2&amp;$B3, Datatable!$H$2:'Datatable'!$H$1000&amp;Datatable!$I$2:'Datatable'!$I$1000, 0))</f>
        <v>122.568</v>
      </c>
      <c r="D3" cm="1">
        <f t="array" ref="D3">INDEX(Datatable!$C$2:'Datatable'!$C$1000, MATCH(D$2&amp;$B3, Datatable!$H$2:'Datatable'!$H$1000&amp;Datatable!$I$2:'Datatable'!$I$1000, 0))</f>
        <v>116.797</v>
      </c>
      <c r="E3" cm="1">
        <f t="array" ref="E3">INDEX(Datatable!$C$2:'Datatable'!$C$1000, MATCH(E$2&amp;$B3, Datatable!$H$2:'Datatable'!$H$1000&amp;Datatable!$I$2:'Datatable'!$I$1000, 0))</f>
        <v>115.036</v>
      </c>
      <c r="F3" cm="1">
        <f t="array" ref="F3">INDEX(Datatable!$C$2:'Datatable'!$C$1000, MATCH(F$2&amp;$B3, Datatable!$H$2:'Datatable'!$H$1000&amp;Datatable!$I$2:'Datatable'!$I$1000, 0))</f>
        <v>114.791</v>
      </c>
      <c r="G3" cm="1">
        <f t="array" ref="G3">INDEX(Datatable!$C$2:'Datatable'!$C$1000, MATCH(G$2&amp;$B3, Datatable!$H$2:'Datatable'!$H$1000&amp;Datatable!$I$2:'Datatable'!$I$1000, 0))</f>
        <v>114.771</v>
      </c>
      <c r="H3" cm="1">
        <f t="array" ref="H3">INDEX(Datatable!$C$2:'Datatable'!$C$1000, MATCH(H$2&amp;$B3, Datatable!$H$2:'Datatable'!$H$1000&amp;Datatable!$I$2:'Datatable'!$I$1000, 0))</f>
        <v>114.488</v>
      </c>
      <c r="I3" cm="1">
        <f t="array" ref="I3">INDEX(Datatable!$C$2:'Datatable'!$C$1000, MATCH(I$2&amp;$B3, Datatable!$H$2:'Datatable'!$H$1000&amp;Datatable!$I$2:'Datatable'!$I$1000, 0))</f>
        <v>113.79300000000001</v>
      </c>
      <c r="J3" cm="1">
        <f t="array" ref="J3">INDEX(Datatable!$C$2:'Datatable'!$C$1000, MATCH(J$2&amp;$B3, Datatable!$H$2:'Datatable'!$H$1000&amp;Datatable!$I$2:'Datatable'!$I$1000, 0))</f>
        <v>111.89400000000001</v>
      </c>
      <c r="K3" cm="1">
        <f t="array" ref="K3">INDEX(Datatable!$C$2:'Datatable'!$C$1000, MATCH(K$2&amp;$B3, Datatable!$H$2:'Datatable'!$H$1000&amp;Datatable!$I$2:'Datatable'!$I$1000, 0))</f>
        <v>109.599</v>
      </c>
      <c r="L3" cm="1">
        <f t="array" ref="L3">INDEX(Datatable!$C$2:'Datatable'!$C$1000, MATCH(L$2&amp;$B3, Datatable!$H$2:'Datatable'!$H$1000&amp;Datatable!$I$2:'Datatable'!$I$1000, 0))</f>
        <v>106.285</v>
      </c>
      <c r="N3" s="1">
        <f>MAX(C3:L10)</f>
        <v>122.568</v>
      </c>
      <c r="P3" t="s">
        <v>17</v>
      </c>
      <c r="Q3">
        <f>ROUNDUP(MIN(C3:L10),0)</f>
        <v>59</v>
      </c>
    </row>
    <row r="4" spans="1:17" x14ac:dyDescent="0.2">
      <c r="A4" s="3">
        <f t="shared" ref="A4:A10" si="0">A18</f>
        <v>68.31</v>
      </c>
      <c r="B4">
        <v>6</v>
      </c>
      <c r="C4" cm="1">
        <f t="array" ref="C4">INDEX(Datatable!$C$2:'Datatable'!$C$1000, MATCH(C$2&amp;$B4, Datatable!$H$2:'Datatable'!$H$1000&amp;Datatable!$I$2:'Datatable'!$I$1000, 0))</f>
        <v>115.752</v>
      </c>
      <c r="D4" cm="1">
        <f t="array" ref="D4">INDEX(Datatable!$C$2:'Datatable'!$C$1000, MATCH(D$2&amp;$B4, Datatable!$H$2:'Datatable'!$H$1000&amp;Datatable!$I$2:'Datatable'!$I$1000, 0))</f>
        <v>114.34</v>
      </c>
      <c r="E4" cm="1">
        <f t="array" ref="E4">INDEX(Datatable!$C$2:'Datatable'!$C$1000, MATCH(E$2&amp;$B4, Datatable!$H$2:'Datatable'!$H$1000&amp;Datatable!$I$2:'Datatable'!$I$1000, 0))</f>
        <v>112.264</v>
      </c>
      <c r="F4" cm="1">
        <f t="array" ref="F4">INDEX(Datatable!$C$2:'Datatable'!$C$1000, MATCH(F$2&amp;$B4, Datatable!$H$2:'Datatable'!$H$1000&amp;Datatable!$I$2:'Datatable'!$I$1000, 0))</f>
        <v>110.41</v>
      </c>
      <c r="G4" cm="1">
        <f t="array" ref="G4">INDEX(Datatable!$C$2:'Datatable'!$C$1000, MATCH(G$2&amp;$B4, Datatable!$H$2:'Datatable'!$H$1000&amp;Datatable!$I$2:'Datatable'!$I$1000, 0))</f>
        <v>108.55</v>
      </c>
      <c r="H4" cm="1">
        <f t="array" ref="H4">INDEX(Datatable!$C$2:'Datatable'!$C$1000, MATCH(H$2&amp;$B4, Datatable!$H$2:'Datatable'!$H$1000&amp;Datatable!$I$2:'Datatable'!$I$1000, 0))</f>
        <v>107.23399999999999</v>
      </c>
      <c r="I4" cm="1">
        <f t="array" ref="I4">INDEX(Datatable!$C$2:'Datatable'!$C$1000, MATCH(I$2&amp;$B4, Datatable!$H$2:'Datatable'!$H$1000&amp;Datatable!$I$2:'Datatable'!$I$1000, 0))</f>
        <v>105.607</v>
      </c>
      <c r="J4" cm="1">
        <f t="array" ref="J4">INDEX(Datatable!$C$2:'Datatable'!$C$1000, MATCH(J$2&amp;$B4, Datatable!$H$2:'Datatable'!$H$1000&amp;Datatable!$I$2:'Datatable'!$I$1000, 0))</f>
        <v>103.51</v>
      </c>
      <c r="K4" cm="1">
        <f t="array" ref="K4">INDEX(Datatable!$C$2:'Datatable'!$C$1000, MATCH(K$2&amp;$B4, Datatable!$H$2:'Datatable'!$H$1000&amp;Datatable!$I$2:'Datatable'!$I$1000, 0))</f>
        <v>100.988</v>
      </c>
      <c r="L4" cm="1">
        <f t="array" ref="L4">INDEX(Datatable!$C$2:'Datatable'!$C$1000, MATCH(L$2&amp;$B4, Datatable!$H$2:'Datatable'!$H$1000&amp;Datatable!$I$2:'Datatable'!$I$1000, 0))</f>
        <v>98.183999999999997</v>
      </c>
      <c r="P4" t="s">
        <v>16</v>
      </c>
      <c r="Q4">
        <f>ROUNDUP(MAX(C3:L10),0)</f>
        <v>123</v>
      </c>
    </row>
    <row r="5" spans="1:17" x14ac:dyDescent="0.2">
      <c r="A5" s="3">
        <f t="shared" si="0"/>
        <v>58.55</v>
      </c>
      <c r="B5">
        <v>7</v>
      </c>
      <c r="C5" cm="1">
        <f t="array" ref="C5">INDEX(Datatable!$C$2:'Datatable'!$C$1000, MATCH(C$2&amp;$B5, Datatable!$H$2:'Datatable'!$H$1000&amp;Datatable!$I$2:'Datatable'!$I$1000, 0))</f>
        <v>98.320999999999998</v>
      </c>
      <c r="D5" cm="1">
        <f t="array" ref="D5">INDEX(Datatable!$C$2:'Datatable'!$C$1000, MATCH(D$2&amp;$B5, Datatable!$H$2:'Datatable'!$H$1000&amp;Datatable!$I$2:'Datatable'!$I$1000, 0))</f>
        <v>100.889</v>
      </c>
      <c r="E5" cm="1">
        <f t="array" ref="E5">INDEX(Datatable!$C$2:'Datatable'!$C$1000, MATCH(E$2&amp;$B5, Datatable!$H$2:'Datatable'!$H$1000&amp;Datatable!$I$2:'Datatable'!$I$1000, 0))</f>
        <v>101.197</v>
      </c>
      <c r="F5" cm="1">
        <f t="array" ref="F5">INDEX(Datatable!$C$2:'Datatable'!$C$1000, MATCH(F$2&amp;$B5, Datatable!$H$2:'Datatable'!$H$1000&amp;Datatable!$I$2:'Datatable'!$I$1000, 0))</f>
        <v>99.224000000000004</v>
      </c>
      <c r="G5" cm="1">
        <f t="array" ref="G5">INDEX(Datatable!$C$2:'Datatable'!$C$1000, MATCH(G$2&amp;$B5, Datatable!$H$2:'Datatable'!$H$1000&amp;Datatable!$I$2:'Datatable'!$I$1000, 0))</f>
        <v>97.781000000000006</v>
      </c>
      <c r="H5" cm="1">
        <f t="array" ref="H5">INDEX(Datatable!$C$2:'Datatable'!$C$1000, MATCH(H$2&amp;$B5, Datatable!$H$2:'Datatable'!$H$1000&amp;Datatable!$I$2:'Datatable'!$I$1000, 0))</f>
        <v>96.358999999999995</v>
      </c>
      <c r="I5" cm="1">
        <f t="array" ref="I5">INDEX(Datatable!$C$2:'Datatable'!$C$1000, MATCH(I$2&amp;$B5, Datatable!$H$2:'Datatable'!$H$1000&amp;Datatable!$I$2:'Datatable'!$I$1000, 0))</f>
        <v>94.837999999999994</v>
      </c>
      <c r="J5" cm="1">
        <f t="array" ref="J5">INDEX(Datatable!$C$2:'Datatable'!$C$1000, MATCH(J$2&amp;$B5, Datatable!$H$2:'Datatable'!$H$1000&amp;Datatable!$I$2:'Datatable'!$I$1000, 0))</f>
        <v>92.948999999999998</v>
      </c>
      <c r="K5" cm="1">
        <f t="array" ref="K5">INDEX(Datatable!$C$2:'Datatable'!$C$1000, MATCH(K$2&amp;$B5, Datatable!$H$2:'Datatable'!$H$1000&amp;Datatable!$I$2:'Datatable'!$I$1000, 0))</f>
        <v>90.893000000000001</v>
      </c>
      <c r="L5" cm="1">
        <f t="array" ref="L5">INDEX(Datatable!$C$2:'Datatable'!$C$1000, MATCH(L$2&amp;$B5, Datatable!$H$2:'Datatable'!$H$1000&amp;Datatable!$I$2:'Datatable'!$I$1000, 0))</f>
        <v>88.394999999999996</v>
      </c>
    </row>
    <row r="6" spans="1:17" x14ac:dyDescent="0.2">
      <c r="A6" s="3">
        <f t="shared" si="0"/>
        <v>51.220000000000006</v>
      </c>
      <c r="B6">
        <v>8</v>
      </c>
      <c r="C6" cm="1">
        <f t="array" ref="C6">INDEX(Datatable!$C$2:'Datatable'!$C$1000, MATCH(C$2&amp;$B6, Datatable!$H$2:'Datatable'!$H$1000&amp;Datatable!$I$2:'Datatable'!$I$1000, 0))</f>
        <v>86.195999999999998</v>
      </c>
      <c r="D6" cm="1">
        <f t="array" ref="D6">INDEX(Datatable!$C$2:'Datatable'!$C$1000, MATCH(D$2&amp;$B6, Datatable!$H$2:'Datatable'!$H$1000&amp;Datatable!$I$2:'Datatable'!$I$1000, 0))</f>
        <v>88.664000000000001</v>
      </c>
      <c r="E6" cm="1">
        <f t="array" ref="E6">INDEX(Datatable!$C$2:'Datatable'!$C$1000, MATCH(E$2&amp;$B6, Datatable!$H$2:'Datatable'!$H$1000&amp;Datatable!$I$2:'Datatable'!$I$1000, 0))</f>
        <v>90.236000000000004</v>
      </c>
      <c r="F6" cm="1">
        <f t="array" ref="F6">INDEX(Datatable!$C$2:'Datatable'!$C$1000, MATCH(F$2&amp;$B6, Datatable!$H$2:'Datatable'!$H$1000&amp;Datatable!$I$2:'Datatable'!$I$1000, 0))</f>
        <v>90.688999999999993</v>
      </c>
      <c r="G6" cm="1">
        <f t="array" ref="G6">INDEX(Datatable!$C$2:'Datatable'!$C$1000, MATCH(G$2&amp;$B6, Datatable!$H$2:'Datatable'!$H$1000&amp;Datatable!$I$2:'Datatable'!$I$1000, 0))</f>
        <v>89.152000000000001</v>
      </c>
      <c r="H6" cm="1">
        <f t="array" ref="H6">INDEX(Datatable!$C$2:'Datatable'!$C$1000, MATCH(H$2&amp;$B6, Datatable!$H$2:'Datatable'!$H$1000&amp;Datatable!$I$2:'Datatable'!$I$1000, 0))</f>
        <v>87.786000000000001</v>
      </c>
      <c r="I6" cm="1">
        <f t="array" ref="I6">INDEX(Datatable!$C$2:'Datatable'!$C$1000, MATCH(I$2&amp;$B6, Datatable!$H$2:'Datatable'!$H$1000&amp;Datatable!$I$2:'Datatable'!$I$1000, 0))</f>
        <v>86.097999999999999</v>
      </c>
      <c r="J6" cm="1">
        <f t="array" ref="J6">INDEX(Datatable!$C$2:'Datatable'!$C$1000, MATCH(J$2&amp;$B6, Datatable!$H$2:'Datatable'!$H$1000&amp;Datatable!$I$2:'Datatable'!$I$1000, 0))</f>
        <v>84.462000000000003</v>
      </c>
      <c r="K6" cm="1">
        <f t="array" ref="K6">INDEX(Datatable!$C$2:'Datatable'!$C$1000, MATCH(K$2&amp;$B6, Datatable!$H$2:'Datatable'!$H$1000&amp;Datatable!$I$2:'Datatable'!$I$1000, 0))</f>
        <v>82.622</v>
      </c>
      <c r="L6" cm="1">
        <f t="array" ref="L6">INDEX(Datatable!$C$2:'Datatable'!$C$1000, MATCH(L$2&amp;$B6, Datatable!$H$2:'Datatable'!$H$1000&amp;Datatable!$I$2:'Datatable'!$I$1000, 0))</f>
        <v>80.418000000000006</v>
      </c>
    </row>
    <row r="7" spans="1:17" x14ac:dyDescent="0.2">
      <c r="A7" s="3">
        <f t="shared" si="0"/>
        <v>45.55</v>
      </c>
      <c r="B7">
        <v>9</v>
      </c>
      <c r="C7" cm="1">
        <f t="array" ref="C7">INDEX(Datatable!$C$2:'Datatable'!$C$1000, MATCH(C$2&amp;$B7, Datatable!$H$2:'Datatable'!$H$1000&amp;Datatable!$I$2:'Datatable'!$I$1000, 0))</f>
        <v>77.539000000000001</v>
      </c>
      <c r="D7" cm="1">
        <f t="array" ref="D7">INDEX(Datatable!$C$2:'Datatable'!$C$1000, MATCH(D$2&amp;$B7, Datatable!$H$2:'Datatable'!$H$1000&amp;Datatable!$I$2:'Datatable'!$I$1000, 0))</f>
        <v>79.873999999999995</v>
      </c>
      <c r="E7" cm="1">
        <f t="array" ref="E7">INDEX(Datatable!$C$2:'Datatable'!$C$1000, MATCH(E$2&amp;$B7, Datatable!$H$2:'Datatable'!$H$1000&amp;Datatable!$I$2:'Datatable'!$I$1000, 0))</f>
        <v>81.509</v>
      </c>
      <c r="F7" cm="1">
        <f t="array" ref="F7">INDEX(Datatable!$C$2:'Datatable'!$C$1000, MATCH(F$2&amp;$B7, Datatable!$H$2:'Datatable'!$H$1000&amp;Datatable!$I$2:'Datatable'!$I$1000, 0))</f>
        <v>82.453999999999994</v>
      </c>
      <c r="G7" cm="1">
        <f t="array" ref="G7">INDEX(Datatable!$C$2:'Datatable'!$C$1000, MATCH(G$2&amp;$B7, Datatable!$H$2:'Datatable'!$H$1000&amp;Datatable!$I$2:'Datatable'!$I$1000, 0))</f>
        <v>82.614999999999995</v>
      </c>
      <c r="H7" cm="1">
        <f t="array" ref="H7">INDEX(Datatable!$C$2:'Datatable'!$C$1000, MATCH(H$2&amp;$B7, Datatable!$H$2:'Datatable'!$H$1000&amp;Datatable!$I$2:'Datatable'!$I$1000, 0))</f>
        <v>81.841999999999999</v>
      </c>
      <c r="I7" cm="1">
        <f t="array" ref="I7">INDEX(Datatable!$C$2:'Datatable'!$C$1000, MATCH(I$2&amp;$B7, Datatable!$H$2:'Datatable'!$H$1000&amp;Datatable!$I$2:'Datatable'!$I$1000, 0))</f>
        <v>80.102999999999994</v>
      </c>
      <c r="J7" cm="1">
        <f t="array" ref="J7">INDEX(Datatable!$C$2:'Datatable'!$C$1000, MATCH(J$2&amp;$B7, Datatable!$H$2:'Datatable'!$H$1000&amp;Datatable!$I$2:'Datatable'!$I$1000, 0))</f>
        <v>78.430999999999997</v>
      </c>
      <c r="K7" cm="1">
        <f t="array" ref="K7">INDEX(Datatable!$C$2:'Datatable'!$C$1000, MATCH(K$2&amp;$B7, Datatable!$H$2:'Datatable'!$H$1000&amp;Datatable!$I$2:'Datatable'!$I$1000, 0))</f>
        <v>76.706000000000003</v>
      </c>
      <c r="L7" cm="1">
        <f t="array" ref="L7">INDEX(Datatable!$C$2:'Datatable'!$C$1000, MATCH(L$2&amp;$B7, Datatable!$H$2:'Datatable'!$H$1000&amp;Datatable!$I$2:'Datatable'!$I$1000, 0))</f>
        <v>74.584999999999994</v>
      </c>
    </row>
    <row r="8" spans="1:17" x14ac:dyDescent="0.2">
      <c r="A8" s="3">
        <f t="shared" si="0"/>
        <v>40.980000000000004</v>
      </c>
      <c r="B8">
        <v>10</v>
      </c>
      <c r="C8" cm="1">
        <f t="array" ref="C8">INDEX(Datatable!$C$2:'Datatable'!$C$1000, MATCH(C$2&amp;$B8, Datatable!$H$2:'Datatable'!$H$1000&amp;Datatable!$I$2:'Datatable'!$I$1000, 0))</f>
        <v>69.837000000000003</v>
      </c>
      <c r="D8" cm="1">
        <f t="array" ref="D8">INDEX(Datatable!$C$2:'Datatable'!$C$1000, MATCH(D$2&amp;$B8, Datatable!$H$2:'Datatable'!$H$1000&amp;Datatable!$I$2:'Datatable'!$I$1000, 0))</f>
        <v>72.052000000000007</v>
      </c>
      <c r="E8" cm="1">
        <f t="array" ref="E8">INDEX(Datatable!$C$2:'Datatable'!$C$1000, MATCH(E$2&amp;$B8, Datatable!$H$2:'Datatable'!$H$1000&amp;Datatable!$I$2:'Datatable'!$I$1000, 0))</f>
        <v>73.569999999999993</v>
      </c>
      <c r="F8" cm="1">
        <f t="array" ref="F8">INDEX(Datatable!$C$2:'Datatable'!$C$1000, MATCH(F$2&amp;$B8, Datatable!$H$2:'Datatable'!$H$1000&amp;Datatable!$I$2:'Datatable'!$I$1000, 0))</f>
        <v>74.587999999999994</v>
      </c>
      <c r="G8" cm="1">
        <f t="array" ref="G8">INDEX(Datatable!$C$2:'Datatable'!$C$1000, MATCH(G$2&amp;$B8, Datatable!$H$2:'Datatable'!$H$1000&amp;Datatable!$I$2:'Datatable'!$I$1000, 0))</f>
        <v>75.052999999999997</v>
      </c>
      <c r="H8" cm="1">
        <f t="array" ref="H8">INDEX(Datatable!$C$2:'Datatable'!$C$1000, MATCH(H$2&amp;$B8, Datatable!$H$2:'Datatable'!$H$1000&amp;Datatable!$I$2:'Datatable'!$I$1000, 0))</f>
        <v>74.826999999999998</v>
      </c>
      <c r="I8" cm="1">
        <f t="array" ref="I8">INDEX(Datatable!$C$2:'Datatable'!$C$1000, MATCH(I$2&amp;$B8, Datatable!$H$2:'Datatable'!$H$1000&amp;Datatable!$I$2:'Datatable'!$I$1000, 0))</f>
        <v>74.293000000000006</v>
      </c>
      <c r="J8" cm="1">
        <f t="array" ref="J8">INDEX(Datatable!$C$2:'Datatable'!$C$1000, MATCH(J$2&amp;$B8, Datatable!$H$2:'Datatable'!$H$1000&amp;Datatable!$I$2:'Datatable'!$I$1000, 0))</f>
        <v>72.909000000000006</v>
      </c>
      <c r="K8" cm="1">
        <f t="array" ref="K8">INDEX(Datatable!$C$2:'Datatable'!$C$1000, MATCH(K$2&amp;$B8, Datatable!$H$2:'Datatable'!$H$1000&amp;Datatable!$I$2:'Datatable'!$I$1000, 0))</f>
        <v>71.290999999999997</v>
      </c>
      <c r="L8" cm="1">
        <f t="array" ref="L8">INDEX(Datatable!$C$2:'Datatable'!$C$1000, MATCH(L$2&amp;$B8, Datatable!$H$2:'Datatable'!$H$1000&amp;Datatable!$I$2:'Datatable'!$I$1000, 0))</f>
        <v>69.103999999999999</v>
      </c>
    </row>
    <row r="9" spans="1:17" x14ac:dyDescent="0.2">
      <c r="A9" s="3">
        <f t="shared" si="0"/>
        <v>37.26</v>
      </c>
      <c r="B9">
        <v>11</v>
      </c>
      <c r="C9" cm="1">
        <f t="array" ref="C9">INDEX(Datatable!$C$2:'Datatable'!$C$1000, MATCH(C$2&amp;$B9, Datatable!$H$2:'Datatable'!$H$1000&amp;Datatable!$I$2:'Datatable'!$I$1000, 0))</f>
        <v>63.284999999999997</v>
      </c>
      <c r="D9" cm="1">
        <f t="array" ref="D9">INDEX(Datatable!$C$2:'Datatable'!$C$1000, MATCH(D$2&amp;$B9, Datatable!$H$2:'Datatable'!$H$1000&amp;Datatable!$I$2:'Datatable'!$I$1000, 0))</f>
        <v>65.292000000000002</v>
      </c>
      <c r="E9" cm="1">
        <f t="array" ref="E9">INDEX(Datatable!$C$2:'Datatable'!$C$1000, MATCH(E$2&amp;$B9, Datatable!$H$2:'Datatable'!$H$1000&amp;Datatable!$I$2:'Datatable'!$I$1000, 0))</f>
        <v>66.724999999999994</v>
      </c>
      <c r="F9" cm="1">
        <f t="array" ref="F9">INDEX(Datatable!$C$2:'Datatable'!$C$1000, MATCH(F$2&amp;$B9, Datatable!$H$2:'Datatable'!$H$1000&amp;Datatable!$I$2:'Datatable'!$I$1000, 0))</f>
        <v>67.86</v>
      </c>
      <c r="G9" cm="1">
        <f t="array" ref="G9">INDEX(Datatable!$C$2:'Datatable'!$C$1000, MATCH(G$2&amp;$B9, Datatable!$H$2:'Datatable'!$H$1000&amp;Datatable!$I$2:'Datatable'!$I$1000, 0))</f>
        <v>68.475999999999999</v>
      </c>
      <c r="H9" cm="1">
        <f t="array" ref="H9">INDEX(Datatable!$C$2:'Datatable'!$C$1000, MATCH(H$2&amp;$B9, Datatable!$H$2:'Datatable'!$H$1000&amp;Datatable!$I$2:'Datatable'!$I$1000, 0))</f>
        <v>68.656000000000006</v>
      </c>
      <c r="I9" cm="1">
        <f t="array" ref="I9">INDEX(Datatable!$C$2:'Datatable'!$C$1000, MATCH(I$2&amp;$B9, Datatable!$H$2:'Datatable'!$H$1000&amp;Datatable!$I$2:'Datatable'!$I$1000, 0))</f>
        <v>68.06</v>
      </c>
      <c r="J9" cm="1">
        <f t="array" ref="J9">INDEX(Datatable!$C$2:'Datatable'!$C$1000, MATCH(J$2&amp;$B9, Datatable!$H$2:'Datatable'!$H$1000&amp;Datatable!$I$2:'Datatable'!$I$1000, 0))</f>
        <v>67.263999999999996</v>
      </c>
      <c r="K9" cm="1">
        <f t="array" ref="K9">INDEX(Datatable!$C$2:'Datatable'!$C$1000, MATCH(K$2&amp;$B9, Datatable!$H$2:'Datatable'!$H$1000&amp;Datatable!$I$2:'Datatable'!$I$1000, 0))</f>
        <v>66.155000000000001</v>
      </c>
      <c r="L9" cm="1">
        <f t="array" ref="L9">INDEX(Datatable!$C$2:'Datatable'!$C$1000, MATCH(L$2&amp;$B9, Datatable!$H$2:'Datatable'!$H$1000&amp;Datatable!$I$2:'Datatable'!$I$1000, 0))</f>
        <v>64.488</v>
      </c>
    </row>
    <row r="10" spans="1:17" x14ac:dyDescent="0.2">
      <c r="A10" s="3">
        <f t="shared" si="0"/>
        <v>34.129999999999995</v>
      </c>
      <c r="B10">
        <v>12</v>
      </c>
      <c r="C10" cm="1">
        <f t="array" ref="C10">INDEX(Datatable!$C$2:'Datatable'!$C$1000, MATCH(C$2&amp;$B10, Datatable!$H$2:'Datatable'!$H$1000&amp;Datatable!$I$2:'Datatable'!$I$1000, 0))</f>
        <v>58.195999999999998</v>
      </c>
      <c r="D10" cm="1">
        <f t="array" ref="D10">INDEX(Datatable!$C$2:'Datatable'!$C$1000, MATCH(D$2&amp;$B10, Datatable!$H$2:'Datatable'!$H$1000&amp;Datatable!$I$2:'Datatable'!$I$1000, 0))</f>
        <v>60.045000000000002</v>
      </c>
      <c r="E10" cm="1">
        <f t="array" ref="E10">INDEX(Datatable!$C$2:'Datatable'!$C$1000, MATCH(E$2&amp;$B10, Datatable!$H$2:'Datatable'!$H$1000&amp;Datatable!$I$2:'Datatable'!$I$1000, 0))</f>
        <v>61.459000000000003</v>
      </c>
      <c r="F10" cm="1">
        <f t="array" ref="F10">INDEX(Datatable!$C$2:'Datatable'!$C$1000, MATCH(F$2&amp;$B10, Datatable!$H$2:'Datatable'!$H$1000&amp;Datatable!$I$2:'Datatable'!$I$1000, 0))</f>
        <v>62.335000000000001</v>
      </c>
      <c r="G10" cm="1">
        <f t="array" ref="G10">INDEX(Datatable!$C$2:'Datatable'!$C$1000, MATCH(G$2&amp;$B10, Datatable!$H$2:'Datatable'!$H$1000&amp;Datatable!$I$2:'Datatable'!$I$1000, 0))</f>
        <v>62.844999999999999</v>
      </c>
      <c r="H10" cm="1">
        <f t="array" ref="H10">INDEX(Datatable!$C$2:'Datatable'!$C$1000, MATCH(H$2&amp;$B10, Datatable!$H$2:'Datatable'!$H$1000&amp;Datatable!$I$2:'Datatable'!$I$1000, 0))</f>
        <v>63.011000000000003</v>
      </c>
      <c r="I10" cm="1">
        <f t="array" ref="I10">INDEX(Datatable!$C$2:'Datatable'!$C$1000, MATCH(I$2&amp;$B10, Datatable!$H$2:'Datatable'!$H$1000&amp;Datatable!$I$2:'Datatable'!$I$1000, 0))</f>
        <v>62.807000000000002</v>
      </c>
      <c r="J10" cm="1">
        <f t="array" ref="J10">INDEX(Datatable!$C$2:'Datatable'!$C$1000, MATCH(J$2&amp;$B10, Datatable!$H$2:'Datatable'!$H$1000&amp;Datatable!$I$2:'Datatable'!$I$1000, 0))</f>
        <v>62.11</v>
      </c>
      <c r="K10" cm="1">
        <f t="array" ref="K10">INDEX(Datatable!$C$2:'Datatable'!$C$1000, MATCH(K$2&amp;$B10, Datatable!$H$2:'Datatable'!$H$1000&amp;Datatable!$I$2:'Datatable'!$I$1000, 0))</f>
        <v>61.247</v>
      </c>
      <c r="L10" cm="1">
        <f t="array" ref="L10">INDEX(Datatable!$C$2:'Datatable'!$C$1000, MATCH(L$2&amp;$B10, Datatable!$H$2:'Datatable'!$H$1000&amp;Datatable!$I$2:'Datatable'!$I$1000, 0))</f>
        <v>59.878999999999998</v>
      </c>
    </row>
    <row r="15" spans="1:17" x14ac:dyDescent="0.2">
      <c r="A15" s="1"/>
      <c r="B15" s="1" t="s">
        <v>13</v>
      </c>
    </row>
    <row r="16" spans="1:17" ht="16" thickBot="1" x14ac:dyDescent="0.25">
      <c r="A16" t="s">
        <v>105</v>
      </c>
      <c r="B16" t="s">
        <v>12</v>
      </c>
      <c r="C16" cm="1">
        <f t="array" ref="C16:L16">TRANSPOSE(_xlfn._xlws.SORT(_xlfn.UNIQUE(Datatable!H2:H81),1,TRUE))</f>
        <v>5</v>
      </c>
      <c r="D16">
        <v>10</v>
      </c>
      <c r="E16">
        <v>15</v>
      </c>
      <c r="F16">
        <v>20</v>
      </c>
      <c r="G16">
        <v>25</v>
      </c>
      <c r="H16">
        <v>30</v>
      </c>
      <c r="I16">
        <v>35</v>
      </c>
      <c r="J16">
        <v>40</v>
      </c>
      <c r="K16">
        <v>45</v>
      </c>
      <c r="L16">
        <v>50</v>
      </c>
    </row>
    <row r="17" spans="1:12" ht="16" thickBot="1" x14ac:dyDescent="0.25">
      <c r="A17" s="3">
        <f>AVERAGE(C17:L17)</f>
        <v>81.95</v>
      </c>
      <c r="B17" cm="1">
        <f t="array" ref="B17:B24">_xlfn._xlws.SORT(_xlfn.UNIQUE(Datatable!I2:I81),1,TRUE)</f>
        <v>5</v>
      </c>
      <c r="C17" s="4" cm="1">
        <f t="array" ref="C17">INDEX(Datatable!$K$2:'Datatable'!$K$81, MATCH(C$2&amp;$B17, Datatable!$H$2:'Datatable'!$H$1000&amp;Datatable!$I$2:'Datatable'!$I$1000, 0))</f>
        <v>95</v>
      </c>
      <c r="D17" cm="1">
        <f t="array" ref="D17">INDEX(Datatable!$K$2:'Datatable'!$K$81, MATCH(D$2&amp;$B17, Datatable!$H$2:'Datatable'!$H$1000&amp;Datatable!$I$2:'Datatable'!$I$1000, 0))</f>
        <v>93.9</v>
      </c>
      <c r="E17" cm="1">
        <f t="array" ref="E17">INDEX(Datatable!$K$2:'Datatable'!$K$81, MATCH(E$2&amp;$B17, Datatable!$H$2:'Datatable'!$H$1000&amp;Datatable!$I$2:'Datatable'!$I$1000, 0))</f>
        <v>92.1</v>
      </c>
      <c r="F17" cm="1">
        <f t="array" ref="F17">INDEX(Datatable!$K$2:'Datatable'!$K$81, MATCH(F$2&amp;$B17, Datatable!$H$2:'Datatable'!$H$1000&amp;Datatable!$I$2:'Datatable'!$I$1000, 0))</f>
        <v>89.6</v>
      </c>
      <c r="G17" cm="1">
        <f t="array" ref="G17">INDEX(Datatable!$K$2:'Datatable'!$K$81, MATCH(G$2&amp;$B17, Datatable!$H$2:'Datatable'!$H$1000&amp;Datatable!$I$2:'Datatable'!$I$1000, 0))</f>
        <v>86.4</v>
      </c>
      <c r="H17" cm="1">
        <f t="array" ref="H17">INDEX(Datatable!$K$2:'Datatable'!$K$81, MATCH(H$2&amp;$B17, Datatable!$H$2:'Datatable'!$H$1000&amp;Datatable!$I$2:'Datatable'!$I$1000, 0))</f>
        <v>82.6</v>
      </c>
      <c r="I17" cm="1">
        <f t="array" ref="I17">INDEX(Datatable!$K$2:'Datatable'!$K$81, MATCH(I$2&amp;$B17, Datatable!$H$2:'Datatable'!$H$1000&amp;Datatable!$I$2:'Datatable'!$I$1000, 0))</f>
        <v>78.099999999999994</v>
      </c>
      <c r="J17" cm="1">
        <f t="array" ref="J17">INDEX(Datatable!$K$2:'Datatable'!$K$81, MATCH(J$2&amp;$B17, Datatable!$H$2:'Datatable'!$H$1000&amp;Datatable!$I$2:'Datatable'!$I$1000, 0))</f>
        <v>73.099999999999994</v>
      </c>
      <c r="K17" cm="1">
        <f t="array" ref="K17">INDEX(Datatable!$K$2:'Datatable'!$K$81, MATCH(K$2&amp;$B17, Datatable!$H$2:'Datatable'!$H$1000&amp;Datatable!$I$2:'Datatable'!$I$1000, 0))</f>
        <v>67.400000000000006</v>
      </c>
      <c r="L17" cm="1">
        <f t="array" ref="L17">INDEX(Datatable!$K$2:'Datatable'!$K$81, MATCH(L$2&amp;$B17, Datatable!$H$2:'Datatable'!$H$1000&amp;Datatable!$I$2:'Datatable'!$I$1000, 0))</f>
        <v>61.3</v>
      </c>
    </row>
    <row r="18" spans="1:12" x14ac:dyDescent="0.2">
      <c r="A18" s="3">
        <f t="shared" ref="A18:A24" si="1">AVERAGE(C18:L18)</f>
        <v>68.31</v>
      </c>
      <c r="B18">
        <v>6</v>
      </c>
      <c r="C18" cm="1">
        <f t="array" ref="C18">INDEX(Datatable!$K$2:'Datatable'!$K$81, MATCH(C$2&amp;$B18, Datatable!$H$2:'Datatable'!$H$1000&amp;Datatable!$I$2:'Datatable'!$I$1000, 0))</f>
        <v>79.2</v>
      </c>
      <c r="D18" cm="1">
        <f t="array" ref="D18">INDEX(Datatable!$K$2:'Datatable'!$K$81, MATCH(D$2&amp;$B18, Datatable!$H$2:'Datatable'!$H$1000&amp;Datatable!$I$2:'Datatable'!$I$1000, 0))</f>
        <v>78.3</v>
      </c>
      <c r="E18" cm="1">
        <f t="array" ref="E18">INDEX(Datatable!$K$2:'Datatable'!$K$81, MATCH(E$2&amp;$B18, Datatable!$H$2:'Datatable'!$H$1000&amp;Datatable!$I$2:'Datatable'!$I$1000, 0))</f>
        <v>76.8</v>
      </c>
      <c r="F18" cm="1">
        <f t="array" ref="F18">INDEX(Datatable!$K$2:'Datatable'!$K$81, MATCH(F$2&amp;$B18, Datatable!$H$2:'Datatable'!$H$1000&amp;Datatable!$I$2:'Datatable'!$I$1000, 0))</f>
        <v>74.7</v>
      </c>
      <c r="G18" cm="1">
        <f t="array" ref="G18">INDEX(Datatable!$K$2:'Datatable'!$K$81, MATCH(G$2&amp;$B18, Datatable!$H$2:'Datatable'!$H$1000&amp;Datatable!$I$2:'Datatable'!$I$1000, 0))</f>
        <v>72</v>
      </c>
      <c r="H18" cm="1">
        <f t="array" ref="H18">INDEX(Datatable!$K$2:'Datatable'!$K$81, MATCH(H$2&amp;$B18, Datatable!$H$2:'Datatable'!$H$1000&amp;Datatable!$I$2:'Datatable'!$I$1000, 0))</f>
        <v>68.8</v>
      </c>
      <c r="I18" cm="1">
        <f t="array" ref="I18">INDEX(Datatable!$K$2:'Datatable'!$K$81, MATCH(I$2&amp;$B18, Datatable!$H$2:'Datatable'!$H$1000&amp;Datatable!$I$2:'Datatable'!$I$1000, 0))</f>
        <v>65.099999999999994</v>
      </c>
      <c r="J18" cm="1">
        <f t="array" ref="J18">INDEX(Datatable!$K$2:'Datatable'!$K$81, MATCH(J$2&amp;$B18, Datatable!$H$2:'Datatable'!$H$1000&amp;Datatable!$I$2:'Datatable'!$I$1000, 0))</f>
        <v>60.9</v>
      </c>
      <c r="K18" cm="1">
        <f t="array" ref="K18">INDEX(Datatable!$K$2:'Datatable'!$K$81, MATCH(K$2&amp;$B18, Datatable!$H$2:'Datatable'!$H$1000&amp;Datatable!$I$2:'Datatable'!$I$1000, 0))</f>
        <v>56.2</v>
      </c>
      <c r="L18" cm="1">
        <f t="array" ref="L18">INDEX(Datatable!$K$2:'Datatable'!$K$81, MATCH(L$2&amp;$B18, Datatable!$H$2:'Datatable'!$H$1000&amp;Datatable!$I$2:'Datatable'!$I$1000, 0))</f>
        <v>51.1</v>
      </c>
    </row>
    <row r="19" spans="1:12" x14ac:dyDescent="0.2">
      <c r="A19" s="3">
        <f t="shared" si="1"/>
        <v>58.55</v>
      </c>
      <c r="B19">
        <v>7</v>
      </c>
      <c r="C19" cm="1">
        <f t="array" ref="C19">INDEX(Datatable!$K$2:'Datatable'!$K$81, MATCH(C$2&amp;$B19, Datatable!$H$2:'Datatable'!$H$1000&amp;Datatable!$I$2:'Datatable'!$I$1000, 0))</f>
        <v>67.900000000000006</v>
      </c>
      <c r="D19" cm="1">
        <f t="array" ref="D19">INDEX(Datatable!$K$2:'Datatable'!$K$81, MATCH(D$2&amp;$B19, Datatable!$H$2:'Datatable'!$H$1000&amp;Datatable!$I$2:'Datatable'!$I$1000, 0))</f>
        <v>67.099999999999994</v>
      </c>
      <c r="E19" cm="1">
        <f t="array" ref="E19">INDEX(Datatable!$K$2:'Datatable'!$K$81, MATCH(E$2&amp;$B19, Datatable!$H$2:'Datatable'!$H$1000&amp;Datatable!$I$2:'Datatable'!$I$1000, 0))</f>
        <v>65.8</v>
      </c>
      <c r="F19" cm="1">
        <f t="array" ref="F19">INDEX(Datatable!$K$2:'Datatable'!$K$81, MATCH(F$2&amp;$B19, Datatable!$H$2:'Datatable'!$H$1000&amp;Datatable!$I$2:'Datatable'!$I$1000, 0))</f>
        <v>64</v>
      </c>
      <c r="G19" cm="1">
        <f t="array" ref="G19">INDEX(Datatable!$K$2:'Datatable'!$K$81, MATCH(G$2&amp;$B19, Datatable!$H$2:'Datatable'!$H$1000&amp;Datatable!$I$2:'Datatable'!$I$1000, 0))</f>
        <v>61.7</v>
      </c>
      <c r="H19" cm="1">
        <f t="array" ref="H19">INDEX(Datatable!$K$2:'Datatable'!$K$81, MATCH(H$2&amp;$B19, Datatable!$H$2:'Datatable'!$H$1000&amp;Datatable!$I$2:'Datatable'!$I$1000, 0))</f>
        <v>59</v>
      </c>
      <c r="I19" cm="1">
        <f t="array" ref="I19">INDEX(Datatable!$K$2:'Datatable'!$K$81, MATCH(I$2&amp;$B19, Datatable!$H$2:'Datatable'!$H$1000&amp;Datatable!$I$2:'Datatable'!$I$1000, 0))</f>
        <v>55.8</v>
      </c>
      <c r="J19" cm="1">
        <f t="array" ref="J19">INDEX(Datatable!$K$2:'Datatable'!$K$81, MATCH(J$2&amp;$B19, Datatable!$H$2:'Datatable'!$H$1000&amp;Datatable!$I$2:'Datatable'!$I$1000, 0))</f>
        <v>52.2</v>
      </c>
      <c r="K19" cm="1">
        <f t="array" ref="K19">INDEX(Datatable!$K$2:'Datatable'!$K$81, MATCH(K$2&amp;$B19, Datatable!$H$2:'Datatable'!$H$1000&amp;Datatable!$I$2:'Datatable'!$I$1000, 0))</f>
        <v>48.2</v>
      </c>
      <c r="L19" cm="1">
        <f t="array" ref="L19">INDEX(Datatable!$K$2:'Datatable'!$K$81, MATCH(L$2&amp;$B19, Datatable!$H$2:'Datatable'!$H$1000&amp;Datatable!$I$2:'Datatable'!$I$1000, 0))</f>
        <v>43.8</v>
      </c>
    </row>
    <row r="20" spans="1:12" x14ac:dyDescent="0.2">
      <c r="A20" s="3">
        <f t="shared" si="1"/>
        <v>51.220000000000006</v>
      </c>
      <c r="B20">
        <v>8</v>
      </c>
      <c r="C20" cm="1">
        <f t="array" ref="C20">INDEX(Datatable!$K$2:'Datatable'!$K$81, MATCH(C$2&amp;$B20, Datatable!$H$2:'Datatable'!$H$1000&amp;Datatable!$I$2:'Datatable'!$I$1000, 0))</f>
        <v>59.4</v>
      </c>
      <c r="D20" cm="1">
        <f t="array" ref="D20">INDEX(Datatable!$K$2:'Datatable'!$K$81, MATCH(D$2&amp;$B20, Datatable!$H$2:'Datatable'!$H$1000&amp;Datatable!$I$2:'Datatable'!$I$1000, 0))</f>
        <v>58.7</v>
      </c>
      <c r="E20" cm="1">
        <f t="array" ref="E20">INDEX(Datatable!$K$2:'Datatable'!$K$81, MATCH(E$2&amp;$B20, Datatable!$H$2:'Datatable'!$H$1000&amp;Datatable!$I$2:'Datatable'!$I$1000, 0))</f>
        <v>57.6</v>
      </c>
      <c r="F20" cm="1">
        <f t="array" ref="F20">INDEX(Datatable!$K$2:'Datatable'!$K$81, MATCH(F$2&amp;$B20, Datatable!$H$2:'Datatable'!$H$1000&amp;Datatable!$I$2:'Datatable'!$I$1000, 0))</f>
        <v>56</v>
      </c>
      <c r="G20" cm="1">
        <f t="array" ref="G20">INDEX(Datatable!$K$2:'Datatable'!$K$81, MATCH(G$2&amp;$B20, Datatable!$H$2:'Datatable'!$H$1000&amp;Datatable!$I$2:'Datatable'!$I$1000, 0))</f>
        <v>54</v>
      </c>
      <c r="H20" cm="1">
        <f t="array" ref="H20">INDEX(Datatable!$K$2:'Datatable'!$K$81, MATCH(H$2&amp;$B20, Datatable!$H$2:'Datatable'!$H$1000&amp;Datatable!$I$2:'Datatable'!$I$1000, 0))</f>
        <v>51.6</v>
      </c>
      <c r="I20" cm="1">
        <f t="array" ref="I20">INDEX(Datatable!$K$2:'Datatable'!$K$81, MATCH(I$2&amp;$B20, Datatable!$H$2:'Datatable'!$H$1000&amp;Datatable!$I$2:'Datatable'!$I$1000, 0))</f>
        <v>48.8</v>
      </c>
      <c r="J20" cm="1">
        <f t="array" ref="J20">INDEX(Datatable!$K$2:'Datatable'!$K$81, MATCH(J$2&amp;$B20, Datatable!$H$2:'Datatable'!$H$1000&amp;Datatable!$I$2:'Datatable'!$I$1000, 0))</f>
        <v>45.7</v>
      </c>
      <c r="K20" cm="1">
        <f t="array" ref="K20">INDEX(Datatable!$K$2:'Datatable'!$K$81, MATCH(K$2&amp;$B20, Datatable!$H$2:'Datatable'!$H$1000&amp;Datatable!$I$2:'Datatable'!$I$1000, 0))</f>
        <v>42.1</v>
      </c>
      <c r="L20" cm="1">
        <f t="array" ref="L20">INDEX(Datatable!$K$2:'Datatable'!$K$81, MATCH(L$2&amp;$B20, Datatable!$H$2:'Datatable'!$H$1000&amp;Datatable!$I$2:'Datatable'!$I$1000, 0))</f>
        <v>38.299999999999997</v>
      </c>
    </row>
    <row r="21" spans="1:12" x14ac:dyDescent="0.2">
      <c r="A21" s="3">
        <f t="shared" si="1"/>
        <v>45.55</v>
      </c>
      <c r="B21">
        <v>9</v>
      </c>
      <c r="C21" cm="1">
        <f t="array" ref="C21">INDEX(Datatable!$K$2:'Datatable'!$K$81, MATCH(C$2&amp;$B21, Datatable!$H$2:'Datatable'!$H$1000&amp;Datatable!$I$2:'Datatable'!$I$1000, 0))</f>
        <v>52.8</v>
      </c>
      <c r="D21" cm="1">
        <f t="array" ref="D21">INDEX(Datatable!$K$2:'Datatable'!$K$81, MATCH(D$2&amp;$B21, Datatable!$H$2:'Datatable'!$H$1000&amp;Datatable!$I$2:'Datatable'!$I$1000, 0))</f>
        <v>52.2</v>
      </c>
      <c r="E21" cm="1">
        <f t="array" ref="E21">INDEX(Datatable!$K$2:'Datatable'!$K$81, MATCH(E$2&amp;$B21, Datatable!$H$2:'Datatable'!$H$1000&amp;Datatable!$I$2:'Datatable'!$I$1000, 0))</f>
        <v>51.2</v>
      </c>
      <c r="F21" cm="1">
        <f t="array" ref="F21">INDEX(Datatable!$K$2:'Datatable'!$K$81, MATCH(F$2&amp;$B21, Datatable!$H$2:'Datatable'!$H$1000&amp;Datatable!$I$2:'Datatable'!$I$1000, 0))</f>
        <v>49.8</v>
      </c>
      <c r="G21" cm="1">
        <f t="array" ref="G21">INDEX(Datatable!$K$2:'Datatable'!$K$81, MATCH(G$2&amp;$B21, Datatable!$H$2:'Datatable'!$H$1000&amp;Datatable!$I$2:'Datatable'!$I$1000, 0))</f>
        <v>48</v>
      </c>
      <c r="H21" cm="1">
        <f t="array" ref="H21">INDEX(Datatable!$K$2:'Datatable'!$K$81, MATCH(H$2&amp;$B21, Datatable!$H$2:'Datatable'!$H$1000&amp;Datatable!$I$2:'Datatable'!$I$1000, 0))</f>
        <v>45.9</v>
      </c>
      <c r="I21" cm="1">
        <f t="array" ref="I21">INDEX(Datatable!$K$2:'Datatable'!$K$81, MATCH(I$2&amp;$B21, Datatable!$H$2:'Datatable'!$H$1000&amp;Datatable!$I$2:'Datatable'!$I$1000, 0))</f>
        <v>43.4</v>
      </c>
      <c r="J21" cm="1">
        <f t="array" ref="J21">INDEX(Datatable!$K$2:'Datatable'!$K$81, MATCH(J$2&amp;$B21, Datatable!$H$2:'Datatable'!$H$1000&amp;Datatable!$I$2:'Datatable'!$I$1000, 0))</f>
        <v>40.6</v>
      </c>
      <c r="K21" cm="1">
        <f t="array" ref="K21">INDEX(Datatable!$K$2:'Datatable'!$K$81, MATCH(K$2&amp;$B21, Datatable!$H$2:'Datatable'!$H$1000&amp;Datatable!$I$2:'Datatable'!$I$1000, 0))</f>
        <v>37.5</v>
      </c>
      <c r="L21" cm="1">
        <f t="array" ref="L21">INDEX(Datatable!$K$2:'Datatable'!$K$81, MATCH(L$2&amp;$B21, Datatable!$H$2:'Datatable'!$H$1000&amp;Datatable!$I$2:'Datatable'!$I$1000, 0))</f>
        <v>34.1</v>
      </c>
    </row>
    <row r="22" spans="1:12" x14ac:dyDescent="0.2">
      <c r="A22" s="3">
        <f t="shared" si="1"/>
        <v>40.980000000000004</v>
      </c>
      <c r="B22">
        <v>10</v>
      </c>
      <c r="C22" cm="1">
        <f t="array" ref="C22">INDEX(Datatable!$K$2:'Datatable'!$K$81, MATCH(C$2&amp;$B22, Datatable!$H$2:'Datatable'!$H$1000&amp;Datatable!$I$2:'Datatable'!$I$1000, 0))</f>
        <v>47.5</v>
      </c>
      <c r="D22" cm="1">
        <f t="array" ref="D22">INDEX(Datatable!$K$2:'Datatable'!$K$81, MATCH(D$2&amp;$B22, Datatable!$H$2:'Datatable'!$H$1000&amp;Datatable!$I$2:'Datatable'!$I$1000, 0))</f>
        <v>47</v>
      </c>
      <c r="E22" cm="1">
        <f t="array" ref="E22">INDEX(Datatable!$K$2:'Datatable'!$K$81, MATCH(E$2&amp;$B22, Datatable!$H$2:'Datatable'!$H$1000&amp;Datatable!$I$2:'Datatable'!$I$1000, 0))</f>
        <v>46.1</v>
      </c>
      <c r="F22" cm="1">
        <f t="array" ref="F22">INDEX(Datatable!$K$2:'Datatable'!$K$81, MATCH(F$2&amp;$B22, Datatable!$H$2:'Datatable'!$H$1000&amp;Datatable!$I$2:'Datatable'!$I$1000, 0))</f>
        <v>44.8</v>
      </c>
      <c r="G22" cm="1">
        <f t="array" ref="G22">INDEX(Datatable!$K$2:'Datatable'!$K$81, MATCH(G$2&amp;$B22, Datatable!$H$2:'Datatable'!$H$1000&amp;Datatable!$I$2:'Datatable'!$I$1000, 0))</f>
        <v>43.2</v>
      </c>
      <c r="H22" cm="1">
        <f t="array" ref="H22">INDEX(Datatable!$K$2:'Datatable'!$K$81, MATCH(H$2&amp;$B22, Datatable!$H$2:'Datatable'!$H$1000&amp;Datatable!$I$2:'Datatable'!$I$1000, 0))</f>
        <v>41.3</v>
      </c>
      <c r="I22" cm="1">
        <f t="array" ref="I22">INDEX(Datatable!$K$2:'Datatable'!$K$81, MATCH(I$2&amp;$B22, Datatable!$H$2:'Datatable'!$H$1000&amp;Datatable!$I$2:'Datatable'!$I$1000, 0))</f>
        <v>39.1</v>
      </c>
      <c r="J22" cm="1">
        <f t="array" ref="J22">INDEX(Datatable!$K$2:'Datatable'!$K$81, MATCH(J$2&amp;$B22, Datatable!$H$2:'Datatable'!$H$1000&amp;Datatable!$I$2:'Datatable'!$I$1000, 0))</f>
        <v>36.5</v>
      </c>
      <c r="K22" cm="1">
        <f t="array" ref="K22">INDEX(Datatable!$K$2:'Datatable'!$K$81, MATCH(K$2&amp;$B22, Datatable!$H$2:'Datatable'!$H$1000&amp;Datatable!$I$2:'Datatable'!$I$1000, 0))</f>
        <v>33.700000000000003</v>
      </c>
      <c r="L22" cm="1">
        <f t="array" ref="L22">INDEX(Datatable!$K$2:'Datatable'!$K$81, MATCH(L$2&amp;$B22, Datatable!$H$2:'Datatable'!$H$1000&amp;Datatable!$I$2:'Datatable'!$I$1000, 0))</f>
        <v>30.6</v>
      </c>
    </row>
    <row r="23" spans="1:12" x14ac:dyDescent="0.2">
      <c r="A23" s="3">
        <f t="shared" si="1"/>
        <v>37.26</v>
      </c>
      <c r="B23">
        <v>11</v>
      </c>
      <c r="C23" cm="1">
        <f t="array" ref="C23">INDEX(Datatable!$K$2:'Datatable'!$K$81, MATCH(C$2&amp;$B23, Datatable!$H$2:'Datatable'!$H$1000&amp;Datatable!$I$2:'Datatable'!$I$1000, 0))</f>
        <v>43.2</v>
      </c>
      <c r="D23" cm="1">
        <f t="array" ref="D23">INDEX(Datatable!$K$2:'Datatable'!$K$81, MATCH(D$2&amp;$B23, Datatable!$H$2:'Datatable'!$H$1000&amp;Datatable!$I$2:'Datatable'!$I$1000, 0))</f>
        <v>42.7</v>
      </c>
      <c r="E23" cm="1">
        <f t="array" ref="E23">INDEX(Datatable!$K$2:'Datatable'!$K$81, MATCH(E$2&amp;$B23, Datatable!$H$2:'Datatable'!$H$1000&amp;Datatable!$I$2:'Datatable'!$I$1000, 0))</f>
        <v>41.9</v>
      </c>
      <c r="F23" cm="1">
        <f t="array" ref="F23">INDEX(Datatable!$K$2:'Datatable'!$K$81, MATCH(F$2&amp;$B23, Datatable!$H$2:'Datatable'!$H$1000&amp;Datatable!$I$2:'Datatable'!$I$1000, 0))</f>
        <v>40.700000000000003</v>
      </c>
      <c r="G23" cm="1">
        <f t="array" ref="G23">INDEX(Datatable!$K$2:'Datatable'!$K$81, MATCH(G$2&amp;$B23, Datatable!$H$2:'Datatable'!$H$1000&amp;Datatable!$I$2:'Datatable'!$I$1000, 0))</f>
        <v>39.299999999999997</v>
      </c>
      <c r="H23" cm="1">
        <f t="array" ref="H23">INDEX(Datatable!$K$2:'Datatable'!$K$81, MATCH(H$2&amp;$B23, Datatable!$H$2:'Datatable'!$H$1000&amp;Datatable!$I$2:'Datatable'!$I$1000, 0))</f>
        <v>37.5</v>
      </c>
      <c r="I23" cm="1">
        <f t="array" ref="I23">INDEX(Datatable!$K$2:'Datatable'!$K$81, MATCH(I$2&amp;$B23, Datatable!$H$2:'Datatable'!$H$1000&amp;Datatable!$I$2:'Datatable'!$I$1000, 0))</f>
        <v>35.5</v>
      </c>
      <c r="J23" cm="1">
        <f t="array" ref="J23">INDEX(Datatable!$K$2:'Datatable'!$K$81, MATCH(J$2&amp;$B23, Datatable!$H$2:'Datatable'!$H$1000&amp;Datatable!$I$2:'Datatable'!$I$1000, 0))</f>
        <v>33.200000000000003</v>
      </c>
      <c r="K23" cm="1">
        <f t="array" ref="K23">INDEX(Datatable!$K$2:'Datatable'!$K$81, MATCH(K$2&amp;$B23, Datatable!$H$2:'Datatable'!$H$1000&amp;Datatable!$I$2:'Datatable'!$I$1000, 0))</f>
        <v>30.7</v>
      </c>
      <c r="L23" cm="1">
        <f t="array" ref="L23">INDEX(Datatable!$K$2:'Datatable'!$K$81, MATCH(L$2&amp;$B23, Datatable!$H$2:'Datatable'!$H$1000&amp;Datatable!$I$2:'Datatable'!$I$1000, 0))</f>
        <v>27.9</v>
      </c>
    </row>
    <row r="24" spans="1:12" x14ac:dyDescent="0.2">
      <c r="A24" s="3">
        <f t="shared" si="1"/>
        <v>34.129999999999995</v>
      </c>
      <c r="B24">
        <v>12</v>
      </c>
      <c r="C24" cm="1">
        <f t="array" ref="C24">INDEX(Datatable!$K$2:'Datatable'!$K$81, MATCH(C$2&amp;$B24, Datatable!$H$2:'Datatable'!$H$1000&amp;Datatable!$I$2:'Datatable'!$I$1000, 0))</f>
        <v>39.6</v>
      </c>
      <c r="D24" cm="1">
        <f t="array" ref="D24">INDEX(Datatable!$K$2:'Datatable'!$K$81, MATCH(D$2&amp;$B24, Datatable!$H$2:'Datatable'!$H$1000&amp;Datatable!$I$2:'Datatable'!$I$1000, 0))</f>
        <v>39.1</v>
      </c>
      <c r="E24" cm="1">
        <f t="array" ref="E24">INDEX(Datatable!$K$2:'Datatable'!$K$81, MATCH(E$2&amp;$B24, Datatable!$H$2:'Datatable'!$H$1000&amp;Datatable!$I$2:'Datatable'!$I$1000, 0))</f>
        <v>38.4</v>
      </c>
      <c r="F24" cm="1">
        <f t="array" ref="F24">INDEX(Datatable!$K$2:'Datatable'!$K$81, MATCH(F$2&amp;$B24, Datatable!$H$2:'Datatable'!$H$1000&amp;Datatable!$I$2:'Datatable'!$I$1000, 0))</f>
        <v>37.299999999999997</v>
      </c>
      <c r="G24" cm="1">
        <f t="array" ref="G24">INDEX(Datatable!$K$2:'Datatable'!$K$81, MATCH(G$2&amp;$B24, Datatable!$H$2:'Datatable'!$H$1000&amp;Datatable!$I$2:'Datatable'!$I$1000, 0))</f>
        <v>36</v>
      </c>
      <c r="H24" cm="1">
        <f t="array" ref="H24">INDEX(Datatable!$K$2:'Datatable'!$K$81, MATCH(H$2&amp;$B24, Datatable!$H$2:'Datatable'!$H$1000&amp;Datatable!$I$2:'Datatable'!$I$1000, 0))</f>
        <v>34.4</v>
      </c>
      <c r="I24" cm="1">
        <f t="array" ref="I24">INDEX(Datatable!$K$2:'Datatable'!$K$81, MATCH(I$2&amp;$B24, Datatable!$H$2:'Datatable'!$H$1000&amp;Datatable!$I$2:'Datatable'!$I$1000, 0))</f>
        <v>32.5</v>
      </c>
      <c r="J24" cm="1">
        <f t="array" ref="J24">INDEX(Datatable!$K$2:'Datatable'!$K$81, MATCH(J$2&amp;$B24, Datatable!$H$2:'Datatable'!$H$1000&amp;Datatable!$I$2:'Datatable'!$I$1000, 0))</f>
        <v>30.4</v>
      </c>
      <c r="K24" cm="1">
        <f t="array" ref="K24">INDEX(Datatable!$K$2:'Datatable'!$K$81, MATCH(K$2&amp;$B24, Datatable!$H$2:'Datatable'!$H$1000&amp;Datatable!$I$2:'Datatable'!$I$1000, 0))</f>
        <v>28.1</v>
      </c>
      <c r="L24" cm="1">
        <f t="array" ref="L24">INDEX(Datatable!$K$2:'Datatable'!$K$81, MATCH(L$2&amp;$B24, Datatable!$H$2:'Datatable'!$H$1000&amp;Datatable!$I$2:'Datatable'!$I$1000, 0))</f>
        <v>25.5</v>
      </c>
    </row>
  </sheetData>
  <mergeCells count="1">
    <mergeCell ref="C1:L1"/>
  </mergeCells>
  <conditionalFormatting sqref="C3:L10">
    <cfRule type="colorScale" priority="3">
      <colorScale>
        <cfvo type="min"/>
        <cfvo type="max"/>
        <color rgb="FFFF0000"/>
        <color theme="9"/>
      </colorScale>
    </cfRule>
    <cfRule type="cellIs" dxfId="5" priority="5" operator="equal">
      <formula>$N$3</formula>
    </cfRule>
  </conditionalFormatting>
  <conditionalFormatting sqref="C17:L24">
    <cfRule type="colorScale" priority="1">
      <colorScale>
        <cfvo type="min"/>
        <cfvo type="max"/>
        <color rgb="FF92D050"/>
        <color rgb="FFFF0000"/>
      </colorScale>
    </cfRule>
    <cfRule type="cellIs" dxfId="4" priority="2" operator="equal">
      <formula>$N$3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F45-3427-4D6B-AC65-A11E73E4E8C0}">
  <dimension ref="A1:Q24"/>
  <sheetViews>
    <sheetView tabSelected="1" zoomScaleNormal="100" workbookViewId="0">
      <selection activeCell="B8" sqref="B8"/>
    </sheetView>
  </sheetViews>
  <sheetFormatPr baseColWidth="10" defaultColWidth="8.83203125" defaultRowHeight="15" x14ac:dyDescent="0.2"/>
  <cols>
    <col min="1" max="1" width="13.83203125" bestFit="1" customWidth="1"/>
    <col min="2" max="2" width="26.5" bestFit="1" customWidth="1"/>
    <col min="14" max="14" width="15.83203125" bestFit="1" customWidth="1"/>
  </cols>
  <sheetData>
    <row r="1" spans="1:17" x14ac:dyDescent="0.2">
      <c r="A1" s="1" t="s">
        <v>103</v>
      </c>
      <c r="B1" s="1" t="s">
        <v>1</v>
      </c>
      <c r="C1" s="6" t="s">
        <v>14</v>
      </c>
      <c r="D1" s="6"/>
      <c r="E1" s="6"/>
      <c r="F1" s="6"/>
      <c r="G1" s="6"/>
      <c r="H1" s="6"/>
      <c r="I1" s="6"/>
      <c r="J1" s="6"/>
      <c r="K1" s="6"/>
      <c r="L1" s="6"/>
    </row>
    <row r="2" spans="1:17" x14ac:dyDescent="0.2">
      <c r="A2" t="s">
        <v>105</v>
      </c>
      <c r="B2" t="s">
        <v>12</v>
      </c>
      <c r="C2" cm="1">
        <f t="array" ref="C2:L2">TRANSPOSE(_xlfn._xlws.SORT(_xlfn.UNIQUE(Datatable!H2:H81),1,TRUE))</f>
        <v>5</v>
      </c>
      <c r="D2">
        <v>10</v>
      </c>
      <c r="E2">
        <v>15</v>
      </c>
      <c r="F2">
        <v>20</v>
      </c>
      <c r="G2">
        <v>25</v>
      </c>
      <c r="H2">
        <v>30</v>
      </c>
      <c r="I2">
        <v>35</v>
      </c>
      <c r="J2">
        <v>40</v>
      </c>
      <c r="K2">
        <v>45</v>
      </c>
      <c r="L2">
        <v>50</v>
      </c>
      <c r="N2" t="s">
        <v>101</v>
      </c>
      <c r="P2" t="s">
        <v>15</v>
      </c>
    </row>
    <row r="3" spans="1:17" x14ac:dyDescent="0.2">
      <c r="A3" s="3">
        <f>A17</f>
        <v>81.95</v>
      </c>
      <c r="B3" cm="1">
        <f t="array" ref="B3:B10">_xlfn._xlws.SORT(_xlfn.UNIQUE(Datatable!I2:I81),1,TRUE)</f>
        <v>5</v>
      </c>
      <c r="C3" cm="1">
        <f t="array" ref="C3">INDEX(Datatable!$B$2:'Datatable'!$B$1000, MATCH(C$2&amp;$B3, Datatable!$H$2:'Datatable'!$H$1000&amp;Datatable!$I$2:'Datatable'!$I$1000, 0))</f>
        <v>1400.2</v>
      </c>
      <c r="D3" cm="1">
        <f t="array" ref="D3">INDEX(Datatable!$B$2:'Datatable'!$B$1000, MATCH(D$2&amp;$B3, Datatable!$H$2:'Datatable'!$H$1000&amp;Datatable!$I$2:'Datatable'!$I$1000, 0))</f>
        <v>1334</v>
      </c>
      <c r="E3" cm="1">
        <f t="array" ref="E3">INDEX(Datatable!$B$2:'Datatable'!$B$1000, MATCH(E$2&amp;$B3, Datatable!$H$2:'Datatable'!$H$1000&amp;Datatable!$I$2:'Datatable'!$I$1000, 0))</f>
        <v>1313.9</v>
      </c>
      <c r="F3" cm="1">
        <f t="array" ref="F3">INDEX(Datatable!$B$2:'Datatable'!$B$1000, MATCH(F$2&amp;$B3, Datatable!$H$2:'Datatable'!$H$1000&amp;Datatable!$I$2:'Datatable'!$I$1000, 0))</f>
        <v>1311.1</v>
      </c>
      <c r="G3" cm="1">
        <f t="array" ref="G3">INDEX(Datatable!$B$2:'Datatable'!$B$1000, MATCH(G$2&amp;$B3, Datatable!$H$2:'Datatable'!$H$1000&amp;Datatable!$I$2:'Datatable'!$I$1000, 0))</f>
        <v>1310.8</v>
      </c>
      <c r="H3" cm="1">
        <f t="array" ref="H3">INDEX(Datatable!$B$2:'Datatable'!$B$1000, MATCH(H$2&amp;$B3, Datatable!$H$2:'Datatable'!$H$1000&amp;Datatable!$I$2:'Datatable'!$I$1000, 0))</f>
        <v>1306.7</v>
      </c>
      <c r="I3" cm="1">
        <f t="array" ref="I3">INDEX(Datatable!$B$2:'Datatable'!$B$1000, MATCH(I$2&amp;$B3, Datatable!$H$2:'Datatable'!$H$1000&amp;Datatable!$I$2:'Datatable'!$I$1000, 0))</f>
        <v>1297.4000000000001</v>
      </c>
      <c r="J3" cm="1">
        <f t="array" ref="J3">INDEX(Datatable!$B$2:'Datatable'!$B$1000, MATCH(J$2&amp;$B3, Datatable!$H$2:'Datatable'!$H$1000&amp;Datatable!$I$2:'Datatable'!$I$1000, 0))</f>
        <v>1276</v>
      </c>
      <c r="K3" cm="1">
        <f t="array" ref="K3">INDEX(Datatable!$B$2:'Datatable'!$B$1000, MATCH(K$2&amp;$B3, Datatable!$H$2:'Datatable'!$H$1000&amp;Datatable!$I$2:'Datatable'!$I$1000, 0))</f>
        <v>1249</v>
      </c>
      <c r="L3" cm="1">
        <f t="array" ref="L3">INDEX(Datatable!$B$2:'Datatable'!$B$1000, MATCH(L$2&amp;$B3, Datatable!$H$2:'Datatable'!$H$1000&amp;Datatable!$I$2:'Datatable'!$I$1000, 0))</f>
        <v>1210.7</v>
      </c>
      <c r="N3" s="1">
        <f>MAX(C3:L10)</f>
        <v>1723.4</v>
      </c>
      <c r="P3" t="s">
        <v>17</v>
      </c>
      <c r="Q3">
        <f>ROUNDUP(MIN(C3:L10),0)</f>
        <v>1211</v>
      </c>
    </row>
    <row r="4" spans="1:17" x14ac:dyDescent="0.2">
      <c r="A4" s="3">
        <f t="shared" ref="A4:A10" si="0">A18</f>
        <v>68.31</v>
      </c>
      <c r="B4">
        <v>6</v>
      </c>
      <c r="C4" cm="1">
        <f t="array" ref="C4">INDEX(Datatable!$B$2:'Datatable'!$B$1000, MATCH(C$2&amp;$B4, Datatable!$H$2:'Datatable'!$H$1000&amp;Datatable!$I$2:'Datatable'!$I$1000, 0))</f>
        <v>1587.2</v>
      </c>
      <c r="D4" cm="1">
        <f t="array" ref="D4">INDEX(Datatable!$B$2:'Datatable'!$B$1000, MATCH(D$2&amp;$B4, Datatable!$H$2:'Datatable'!$H$1000&amp;Datatable!$I$2:'Datatable'!$I$1000, 0))</f>
        <v>1567.8</v>
      </c>
      <c r="E4" cm="1">
        <f t="array" ref="E4">INDEX(Datatable!$B$2:'Datatable'!$B$1000, MATCH(E$2&amp;$B4, Datatable!$H$2:'Datatable'!$H$1000&amp;Datatable!$I$2:'Datatable'!$I$1000, 0))</f>
        <v>1538.9</v>
      </c>
      <c r="F4" cm="1">
        <f t="array" ref="F4">INDEX(Datatable!$B$2:'Datatable'!$B$1000, MATCH(F$2&amp;$B4, Datatable!$H$2:'Datatable'!$H$1000&amp;Datatable!$I$2:'Datatable'!$I$1000, 0))</f>
        <v>1513.1</v>
      </c>
      <c r="G4" cm="1">
        <f t="array" ref="G4">INDEX(Datatable!$B$2:'Datatable'!$B$1000, MATCH(G$2&amp;$B4, Datatable!$H$2:'Datatable'!$H$1000&amp;Datatable!$I$2:'Datatable'!$I$1000, 0))</f>
        <v>1486.8</v>
      </c>
      <c r="H4" cm="1">
        <f t="array" ref="H4">INDEX(Datatable!$B$2:'Datatable'!$B$1000, MATCH(H$2&amp;$B4, Datatable!$H$2:'Datatable'!$H$1000&amp;Datatable!$I$2:'Datatable'!$I$1000, 0))</f>
        <v>1468.4</v>
      </c>
      <c r="I4" cm="1">
        <f t="array" ref="I4">INDEX(Datatable!$B$2:'Datatable'!$B$1000, MATCH(I$2&amp;$B4, Datatable!$H$2:'Datatable'!$H$1000&amp;Datatable!$I$2:'Datatable'!$I$1000, 0))</f>
        <v>1446.1</v>
      </c>
      <c r="J4" cm="1">
        <f t="array" ref="J4">INDEX(Datatable!$B$2:'Datatable'!$B$1000, MATCH(J$2&amp;$B4, Datatable!$H$2:'Datatable'!$H$1000&amp;Datatable!$I$2:'Datatable'!$I$1000, 0))</f>
        <v>1416.7</v>
      </c>
      <c r="K4" cm="1">
        <f t="array" ref="K4">INDEX(Datatable!$B$2:'Datatable'!$B$1000, MATCH(K$2&amp;$B4, Datatable!$H$2:'Datatable'!$H$1000&amp;Datatable!$I$2:'Datatable'!$I$1000, 0))</f>
        <v>1381</v>
      </c>
      <c r="L4" cm="1">
        <f t="array" ref="L4">INDEX(Datatable!$B$2:'Datatable'!$B$1000, MATCH(L$2&amp;$B4, Datatable!$H$2:'Datatable'!$H$1000&amp;Datatable!$I$2:'Datatable'!$I$1000, 0))</f>
        <v>1342.7</v>
      </c>
      <c r="P4" t="s">
        <v>16</v>
      </c>
      <c r="Q4">
        <f>ROUNDUP(MAX(C3:L10),0)</f>
        <v>1724</v>
      </c>
    </row>
    <row r="5" spans="1:17" x14ac:dyDescent="0.2">
      <c r="A5" s="3">
        <f t="shared" si="0"/>
        <v>58.55</v>
      </c>
      <c r="B5">
        <v>7</v>
      </c>
      <c r="C5" cm="1">
        <f t="array" ref="C5">INDEX(Datatable!$B$2:'Datatable'!$B$1000, MATCH(C$2&amp;$B5, Datatable!$H$2:'Datatable'!$H$1000&amp;Datatable!$I$2:'Datatable'!$I$1000, 0))</f>
        <v>1591.1</v>
      </c>
      <c r="D5" cm="1">
        <f t="array" ref="D5">INDEX(Datatable!$B$2:'Datatable'!$B$1000, MATCH(D$2&amp;$B5, Datatable!$H$2:'Datatable'!$H$1000&amp;Datatable!$I$2:'Datatable'!$I$1000, 0))</f>
        <v>1632.6</v>
      </c>
      <c r="E5" cm="1">
        <f t="array" ref="E5">INDEX(Datatable!$B$2:'Datatable'!$B$1000, MATCH(E$2&amp;$B5, Datatable!$H$2:'Datatable'!$H$1000&amp;Datatable!$I$2:'Datatable'!$I$1000, 0))</f>
        <v>1637.6</v>
      </c>
      <c r="F5" cm="1">
        <f t="array" ref="F5">INDEX(Datatable!$B$2:'Datatable'!$B$1000, MATCH(F$2&amp;$B5, Datatable!$H$2:'Datatable'!$H$1000&amp;Datatable!$I$2:'Datatable'!$I$1000, 0))</f>
        <v>1605.7</v>
      </c>
      <c r="G5" cm="1">
        <f t="array" ref="G5">INDEX(Datatable!$B$2:'Datatable'!$B$1000, MATCH(G$2&amp;$B5, Datatable!$H$2:'Datatable'!$H$1000&amp;Datatable!$I$2:'Datatable'!$I$1000, 0))</f>
        <v>1581.8</v>
      </c>
      <c r="H5" cm="1">
        <f t="array" ref="H5">INDEX(Datatable!$B$2:'Datatable'!$B$1000, MATCH(H$2&amp;$B5, Datatable!$H$2:'Datatable'!$H$1000&amp;Datatable!$I$2:'Datatable'!$I$1000, 0))</f>
        <v>1558.8</v>
      </c>
      <c r="I5" cm="1">
        <f t="array" ref="I5">INDEX(Datatable!$B$2:'Datatable'!$B$1000, MATCH(I$2&amp;$B5, Datatable!$H$2:'Datatable'!$H$1000&amp;Datatable!$I$2:'Datatable'!$I$1000, 0))</f>
        <v>1532.8</v>
      </c>
      <c r="J5" cm="1">
        <f t="array" ref="J5">INDEX(Datatable!$B$2:'Datatable'!$B$1000, MATCH(J$2&amp;$B5, Datatable!$H$2:'Datatable'!$H$1000&amp;Datatable!$I$2:'Datatable'!$I$1000, 0))</f>
        <v>1502.2</v>
      </c>
      <c r="K5" cm="1">
        <f t="array" ref="K5">INDEX(Datatable!$B$2:'Datatable'!$B$1000, MATCH(K$2&amp;$B5, Datatable!$H$2:'Datatable'!$H$1000&amp;Datatable!$I$2:'Datatable'!$I$1000, 0))</f>
        <v>1467.2</v>
      </c>
      <c r="L5" cm="1">
        <f t="array" ref="L5">INDEX(Datatable!$B$2:'Datatable'!$B$1000, MATCH(L$2&amp;$B5, Datatable!$H$2:'Datatable'!$H$1000&amp;Datatable!$I$2:'Datatable'!$I$1000, 0))</f>
        <v>1426.4</v>
      </c>
    </row>
    <row r="6" spans="1:17" x14ac:dyDescent="0.2">
      <c r="A6" s="3">
        <f t="shared" si="0"/>
        <v>51.220000000000006</v>
      </c>
      <c r="B6">
        <v>8</v>
      </c>
      <c r="C6" cm="1">
        <f t="array" ref="C6">INDEX(Datatable!$B$2:'Datatable'!$B$1000, MATCH(C$2&amp;$B6, Datatable!$H$2:'Datatable'!$H$1000&amp;Datatable!$I$2:'Datatable'!$I$1000, 0))</f>
        <v>1592.9</v>
      </c>
      <c r="D6" cm="1">
        <f t="array" ref="D6">INDEX(Datatable!$B$2:'Datatable'!$B$1000, MATCH(D$2&amp;$B6, Datatable!$H$2:'Datatable'!$H$1000&amp;Datatable!$I$2:'Datatable'!$I$1000, 0))</f>
        <v>1638.5</v>
      </c>
      <c r="E6" cm="1">
        <f t="array" ref="E6">INDEX(Datatable!$B$2:'Datatable'!$B$1000, MATCH(E$2&amp;$B6, Datatable!$H$2:'Datatable'!$H$1000&amp;Datatable!$I$2:'Datatable'!$I$1000, 0))</f>
        <v>1667.6</v>
      </c>
      <c r="F6" cm="1">
        <f t="array" ref="F6">INDEX(Datatable!$B$2:'Datatable'!$B$1000, MATCH(F$2&amp;$B6, Datatable!$H$2:'Datatable'!$H$1000&amp;Datatable!$I$2:'Datatable'!$I$1000, 0))</f>
        <v>1675.9</v>
      </c>
      <c r="G6" cm="1">
        <f t="array" ref="G6">INDEX(Datatable!$B$2:'Datatable'!$B$1000, MATCH(G$2&amp;$B6, Datatable!$H$2:'Datatable'!$H$1000&amp;Datatable!$I$2:'Datatable'!$I$1000, 0))</f>
        <v>1647.5</v>
      </c>
      <c r="H6" cm="1">
        <f t="array" ref="H6">INDEX(Datatable!$B$2:'Datatable'!$B$1000, MATCH(H$2&amp;$B6, Datatable!$H$2:'Datatable'!$H$1000&amp;Datatable!$I$2:'Datatable'!$I$1000, 0))</f>
        <v>1622.3</v>
      </c>
      <c r="I6" cm="1">
        <f t="array" ref="I6">INDEX(Datatable!$B$2:'Datatable'!$B$1000, MATCH(I$2&amp;$B6, Datatable!$H$2:'Datatable'!$H$1000&amp;Datatable!$I$2:'Datatable'!$I$1000, 0))</f>
        <v>1590</v>
      </c>
      <c r="J6" cm="1">
        <f t="array" ref="J6">INDEX(Datatable!$B$2:'Datatable'!$B$1000, MATCH(J$2&amp;$B6, Datatable!$H$2:'Datatable'!$H$1000&amp;Datatable!$I$2:'Datatable'!$I$1000, 0))</f>
        <v>1558.1</v>
      </c>
      <c r="K6" cm="1">
        <f t="array" ref="K6">INDEX(Datatable!$B$2:'Datatable'!$B$1000, MATCH(K$2&amp;$B6, Datatable!$H$2:'Datatable'!$H$1000&amp;Datatable!$I$2:'Datatable'!$I$1000, 0))</f>
        <v>1523</v>
      </c>
      <c r="L6" cm="1">
        <f t="array" ref="L6">INDEX(Datatable!$B$2:'Datatable'!$B$1000, MATCH(L$2&amp;$B6, Datatable!$H$2:'Datatable'!$H$1000&amp;Datatable!$I$2:'Datatable'!$I$1000, 0))</f>
        <v>1481.3</v>
      </c>
    </row>
    <row r="7" spans="1:17" x14ac:dyDescent="0.2">
      <c r="A7" s="3">
        <f t="shared" si="0"/>
        <v>45.55</v>
      </c>
      <c r="B7">
        <v>9</v>
      </c>
      <c r="C7" cm="1">
        <f t="array" ref="C7">INDEX(Datatable!$B$2:'Datatable'!$B$1000, MATCH(C$2&amp;$B7, Datatable!$H$2:'Datatable'!$H$1000&amp;Datatable!$I$2:'Datatable'!$I$1000, 0))</f>
        <v>1593.1</v>
      </c>
      <c r="D7" cm="1">
        <f t="array" ref="D7">INDEX(Datatable!$B$2:'Datatable'!$B$1000, MATCH(D$2&amp;$B7, Datatable!$H$2:'Datatable'!$H$1000&amp;Datatable!$I$2:'Datatable'!$I$1000, 0))</f>
        <v>1641.1</v>
      </c>
      <c r="E7" cm="1">
        <f t="array" ref="E7">INDEX(Datatable!$B$2:'Datatable'!$B$1000, MATCH(E$2&amp;$B7, Datatable!$H$2:'Datatable'!$H$1000&amp;Datatable!$I$2:'Datatable'!$I$1000, 0))</f>
        <v>1674.7</v>
      </c>
      <c r="F7" cm="1">
        <f t="array" ref="F7">INDEX(Datatable!$B$2:'Datatable'!$B$1000, MATCH(F$2&amp;$B7, Datatable!$H$2:'Datatable'!$H$1000&amp;Datatable!$I$2:'Datatable'!$I$1000, 0))</f>
        <v>1694.1</v>
      </c>
      <c r="G7" cm="1">
        <f t="array" ref="G7">INDEX(Datatable!$B$2:'Datatable'!$B$1000, MATCH(G$2&amp;$B7, Datatable!$H$2:'Datatable'!$H$1000&amp;Datatable!$I$2:'Datatable'!$I$1000, 0))</f>
        <v>1696</v>
      </c>
      <c r="H7" cm="1">
        <f t="array" ref="H7">INDEX(Datatable!$B$2:'Datatable'!$B$1000, MATCH(H$2&amp;$B7, Datatable!$H$2:'Datatable'!$H$1000&amp;Datatable!$I$2:'Datatable'!$I$1000, 0))</f>
        <v>1680.1</v>
      </c>
      <c r="I7" cm="1">
        <f t="array" ref="I7">INDEX(Datatable!$B$2:'Datatable'!$B$1000, MATCH(I$2&amp;$B7, Datatable!$H$2:'Datatable'!$H$1000&amp;Datatable!$I$2:'Datatable'!$I$1000, 0))</f>
        <v>1643.8</v>
      </c>
      <c r="J7" cm="1">
        <f t="array" ref="J7">INDEX(Datatable!$B$2:'Datatable'!$B$1000, MATCH(J$2&amp;$B7, Datatable!$H$2:'Datatable'!$H$1000&amp;Datatable!$I$2:'Datatable'!$I$1000, 0))</f>
        <v>1608.8</v>
      </c>
      <c r="K7" cm="1">
        <f t="array" ref="K7">INDEX(Datatable!$B$2:'Datatable'!$B$1000, MATCH(K$2&amp;$B7, Datatable!$H$2:'Datatable'!$H$1000&amp;Datatable!$I$2:'Datatable'!$I$1000, 0))</f>
        <v>1572.8</v>
      </c>
      <c r="L7" cm="1">
        <f t="array" ref="L7">INDEX(Datatable!$B$2:'Datatable'!$B$1000, MATCH(L$2&amp;$B7, Datatable!$H$2:'Datatable'!$H$1000&amp;Datatable!$I$2:'Datatable'!$I$1000, 0))</f>
        <v>1529.3</v>
      </c>
    </row>
    <row r="8" spans="1:17" x14ac:dyDescent="0.2">
      <c r="A8" s="3">
        <f t="shared" si="0"/>
        <v>40.980000000000004</v>
      </c>
      <c r="B8">
        <v>10</v>
      </c>
      <c r="C8" cm="1">
        <f t="array" ref="C8">INDEX(Datatable!$B$2:'Datatable'!$B$1000, MATCH(C$2&amp;$B8, Datatable!$H$2:'Datatable'!$H$1000&amp;Datatable!$I$2:'Datatable'!$I$1000, 0))</f>
        <v>1593.8</v>
      </c>
      <c r="D8" cm="1">
        <f t="array" ref="D8">INDEX(Datatable!$B$2:'Datatable'!$B$1000, MATCH(D$2&amp;$B8, Datatable!$H$2:'Datatable'!$H$1000&amp;Datatable!$I$2:'Datatable'!$I$1000, 0))</f>
        <v>1643.7</v>
      </c>
      <c r="E8" cm="1">
        <f t="array" ref="E8">INDEX(Datatable!$B$2:'Datatable'!$B$1000, MATCH(E$2&amp;$B8, Datatable!$H$2:'Datatable'!$H$1000&amp;Datatable!$I$2:'Datatable'!$I$1000, 0))</f>
        <v>1678.3</v>
      </c>
      <c r="F8" cm="1">
        <f t="array" ref="F8">INDEX(Datatable!$B$2:'Datatable'!$B$1000, MATCH(F$2&amp;$B8, Datatable!$H$2:'Datatable'!$H$1000&amp;Datatable!$I$2:'Datatable'!$I$1000, 0))</f>
        <v>1701.5</v>
      </c>
      <c r="G8" cm="1">
        <f t="array" ref="G8">INDEX(Datatable!$B$2:'Datatable'!$B$1000, MATCH(G$2&amp;$B8, Datatable!$H$2:'Datatable'!$H$1000&amp;Datatable!$I$2:'Datatable'!$I$1000, 0))</f>
        <v>1712.1</v>
      </c>
      <c r="H8" cm="1">
        <f t="array" ref="H8">INDEX(Datatable!$B$2:'Datatable'!$B$1000, MATCH(H$2&amp;$B8, Datatable!$H$2:'Datatable'!$H$1000&amp;Datatable!$I$2:'Datatable'!$I$1000, 0))</f>
        <v>1707</v>
      </c>
      <c r="I8" cm="1">
        <f t="array" ref="I8">INDEX(Datatable!$B$2:'Datatable'!$B$1000, MATCH(I$2&amp;$B8, Datatable!$H$2:'Datatable'!$H$1000&amp;Datatable!$I$2:'Datatable'!$I$1000, 0))</f>
        <v>1693.3</v>
      </c>
      <c r="J8" cm="1">
        <f t="array" ref="J8">INDEX(Datatable!$B$2:'Datatable'!$B$1000, MATCH(J$2&amp;$B8, Datatable!$H$2:'Datatable'!$H$1000&amp;Datatable!$I$2:'Datatable'!$I$1000, 0))</f>
        <v>1661.7</v>
      </c>
      <c r="K8" cm="1">
        <f t="array" ref="K8">INDEX(Datatable!$B$2:'Datatable'!$B$1000, MATCH(K$2&amp;$B8, Datatable!$H$2:'Datatable'!$H$1000&amp;Datatable!$I$2:'Datatable'!$I$1000, 0))</f>
        <v>1624.9</v>
      </c>
      <c r="L8" cm="1">
        <f t="array" ref="L8">INDEX(Datatable!$B$2:'Datatable'!$B$1000, MATCH(L$2&amp;$B8, Datatable!$H$2:'Datatable'!$H$1000&amp;Datatable!$I$2:'Datatable'!$I$1000, 0))</f>
        <v>1573.6</v>
      </c>
    </row>
    <row r="9" spans="1:17" x14ac:dyDescent="0.2">
      <c r="A9" s="3">
        <f t="shared" si="0"/>
        <v>37.26</v>
      </c>
      <c r="B9">
        <v>11</v>
      </c>
      <c r="C9" cm="1">
        <f t="array" ref="C9">INDEX(Datatable!$B$2:'Datatable'!$B$1000, MATCH(C$2&amp;$B9, Datatable!$H$2:'Datatable'!$H$1000&amp;Datatable!$I$2:'Datatable'!$I$1000, 0))</f>
        <v>1591.6</v>
      </c>
      <c r="D9" cm="1">
        <f t="array" ref="D9">INDEX(Datatable!$B$2:'Datatable'!$B$1000, MATCH(D$2&amp;$B9, Datatable!$H$2:'Datatable'!$H$1000&amp;Datatable!$I$2:'Datatable'!$I$1000, 0))</f>
        <v>1641.3</v>
      </c>
      <c r="E9" cm="1">
        <f t="array" ref="E9">INDEX(Datatable!$B$2:'Datatable'!$B$1000, MATCH(E$2&amp;$B9, Datatable!$H$2:'Datatable'!$H$1000&amp;Datatable!$I$2:'Datatable'!$I$1000, 0))</f>
        <v>1677.3</v>
      </c>
      <c r="F9" cm="1">
        <f t="array" ref="F9">INDEX(Datatable!$B$2:'Datatable'!$B$1000, MATCH(F$2&amp;$B9, Datatable!$H$2:'Datatable'!$H$1000&amp;Datatable!$I$2:'Datatable'!$I$1000, 0))</f>
        <v>1705</v>
      </c>
      <c r="G9" cm="1">
        <f t="array" ref="G9">INDEX(Datatable!$B$2:'Datatable'!$B$1000, MATCH(G$2&amp;$B9, Datatable!$H$2:'Datatable'!$H$1000&amp;Datatable!$I$2:'Datatable'!$I$1000, 0))</f>
        <v>1718.8</v>
      </c>
      <c r="H9" cm="1">
        <f t="array" ref="H9">INDEX(Datatable!$B$2:'Datatable'!$B$1000, MATCH(H$2&amp;$B9, Datatable!$H$2:'Datatable'!$H$1000&amp;Datatable!$I$2:'Datatable'!$I$1000, 0))</f>
        <v>1721.7</v>
      </c>
      <c r="I9" cm="1">
        <f t="array" ref="I9">INDEX(Datatable!$B$2:'Datatable'!$B$1000, MATCH(I$2&amp;$B9, Datatable!$H$2:'Datatable'!$H$1000&amp;Datatable!$I$2:'Datatable'!$I$1000, 0))</f>
        <v>1705.9</v>
      </c>
      <c r="J9" cm="1">
        <f t="array" ref="J9">INDEX(Datatable!$B$2:'Datatable'!$B$1000, MATCH(J$2&amp;$B9, Datatable!$H$2:'Datatable'!$H$1000&amp;Datatable!$I$2:'Datatable'!$I$1000, 0))</f>
        <v>1685.1</v>
      </c>
      <c r="K9" cm="1">
        <f t="array" ref="K9">INDEX(Datatable!$B$2:'Datatable'!$B$1000, MATCH(K$2&amp;$B9, Datatable!$H$2:'Datatable'!$H$1000&amp;Datatable!$I$2:'Datatable'!$I$1000, 0))</f>
        <v>1656.5</v>
      </c>
      <c r="L9" cm="1">
        <f t="array" ref="L9">INDEX(Datatable!$B$2:'Datatable'!$B$1000, MATCH(L$2&amp;$B9, Datatable!$H$2:'Datatable'!$H$1000&amp;Datatable!$I$2:'Datatable'!$I$1000, 0))</f>
        <v>1614.8</v>
      </c>
    </row>
    <row r="10" spans="1:17" x14ac:dyDescent="0.2">
      <c r="A10" s="3">
        <f t="shared" si="0"/>
        <v>34.129999999999995</v>
      </c>
      <c r="B10">
        <v>12</v>
      </c>
      <c r="C10" cm="1">
        <f t="array" ref="C10">INDEX(Datatable!$B$2:'Datatable'!$B$1000, MATCH(C$2&amp;$B10, Datatable!$H$2:'Datatable'!$H$1000&amp;Datatable!$I$2:'Datatable'!$I$1000, 0))</f>
        <v>1593.4</v>
      </c>
      <c r="D10" cm="1">
        <f t="array" ref="D10">INDEX(Datatable!$B$2:'Datatable'!$B$1000, MATCH(D$2&amp;$B10, Datatable!$H$2:'Datatable'!$H$1000&amp;Datatable!$I$2:'Datatable'!$I$1000, 0))</f>
        <v>1644</v>
      </c>
      <c r="E10" cm="1">
        <f t="array" ref="E10">INDEX(Datatable!$B$2:'Datatable'!$B$1000, MATCH(E$2&amp;$B10, Datatable!$H$2:'Datatable'!$H$1000&amp;Datatable!$I$2:'Datatable'!$I$1000, 0))</f>
        <v>1682.7</v>
      </c>
      <c r="F10" cm="1">
        <f t="array" ref="F10">INDEX(Datatable!$B$2:'Datatable'!$B$1000, MATCH(F$2&amp;$B10, Datatable!$H$2:'Datatable'!$H$1000&amp;Datatable!$I$2:'Datatable'!$I$1000, 0))</f>
        <v>1705.8</v>
      </c>
      <c r="G10" cm="1">
        <f t="array" ref="G10">INDEX(Datatable!$B$2:'Datatable'!$B$1000, MATCH(G$2&amp;$B10, Datatable!$H$2:'Datatable'!$H$1000&amp;Datatable!$I$2:'Datatable'!$I$1000, 0))</f>
        <v>1719.7</v>
      </c>
      <c r="H10" cm="1">
        <f t="array" ref="H10">INDEX(Datatable!$B$2:'Datatable'!$B$1000, MATCH(H$2&amp;$B10, Datatable!$H$2:'Datatable'!$H$1000&amp;Datatable!$I$2:'Datatable'!$I$1000, 0))</f>
        <v>1723.4</v>
      </c>
      <c r="I10" cm="1">
        <f t="array" ref="I10">INDEX(Datatable!$B$2:'Datatable'!$B$1000, MATCH(I$2&amp;$B10, Datatable!$H$2:'Datatable'!$H$1000&amp;Datatable!$I$2:'Datatable'!$I$1000, 0))</f>
        <v>1717.8</v>
      </c>
      <c r="J10" cm="1">
        <f t="array" ref="J10">INDEX(Datatable!$B$2:'Datatable'!$B$1000, MATCH(J$2&amp;$B10, Datatable!$H$2:'Datatable'!$H$1000&amp;Datatable!$I$2:'Datatable'!$I$1000, 0))</f>
        <v>1697.8</v>
      </c>
      <c r="K10" cm="1">
        <f t="array" ref="K10">INDEX(Datatable!$B$2:'Datatable'!$B$1000, MATCH(K$2&amp;$B10, Datatable!$H$2:'Datatable'!$H$1000&amp;Datatable!$I$2:'Datatable'!$I$1000, 0))</f>
        <v>1671.6</v>
      </c>
      <c r="L10" cm="1">
        <f t="array" ref="L10">INDEX(Datatable!$B$2:'Datatable'!$B$1000, MATCH(L$2&amp;$B10, Datatable!$H$2:'Datatable'!$H$1000&amp;Datatable!$I$2:'Datatable'!$I$1000, 0))</f>
        <v>1634.2</v>
      </c>
    </row>
    <row r="15" spans="1:17" x14ac:dyDescent="0.2">
      <c r="A15" s="1"/>
      <c r="B15" s="1" t="s">
        <v>13</v>
      </c>
    </row>
    <row r="16" spans="1:17" x14ac:dyDescent="0.2">
      <c r="A16" t="s">
        <v>105</v>
      </c>
      <c r="B16" t="s">
        <v>12</v>
      </c>
      <c r="C16" cm="1">
        <f t="array" ref="C16:L16">TRANSPOSE(_xlfn._xlws.SORT(_xlfn.UNIQUE(Datatable!H2:H81),1,TRUE))</f>
        <v>5</v>
      </c>
      <c r="D16">
        <v>10</v>
      </c>
      <c r="E16">
        <v>15</v>
      </c>
      <c r="F16">
        <v>20</v>
      </c>
      <c r="G16">
        <v>25</v>
      </c>
      <c r="H16">
        <v>30</v>
      </c>
      <c r="I16">
        <v>35</v>
      </c>
      <c r="J16">
        <v>40</v>
      </c>
      <c r="K16">
        <v>45</v>
      </c>
      <c r="L16">
        <v>50</v>
      </c>
    </row>
    <row r="17" spans="1:12" x14ac:dyDescent="0.2">
      <c r="A17" s="3">
        <f>AVERAGE(C17:L17)</f>
        <v>81.95</v>
      </c>
      <c r="B17" cm="1">
        <f t="array" ref="B17:B24">_xlfn._xlws.SORT(_xlfn.UNIQUE(Datatable!I2:I81),1,TRUE)</f>
        <v>5</v>
      </c>
      <c r="C17" cm="1">
        <f t="array" ref="C17">INDEX(Datatable!$K$2:'Datatable'!$K$81, MATCH(C$2&amp;$B17, Datatable!$H$2:'Datatable'!$H$1000&amp;Datatable!$I$2:'Datatable'!$I$1000, 0))</f>
        <v>95</v>
      </c>
      <c r="D17" cm="1">
        <f t="array" ref="D17">INDEX(Datatable!$K$2:'Datatable'!$K$81, MATCH(D$2&amp;$B17, Datatable!$H$2:'Datatable'!$H$1000&amp;Datatable!$I$2:'Datatable'!$I$1000, 0))</f>
        <v>93.9</v>
      </c>
      <c r="E17" cm="1">
        <f t="array" ref="E17">INDEX(Datatable!$K$2:'Datatable'!$K$81, MATCH(E$2&amp;$B17, Datatable!$H$2:'Datatable'!$H$1000&amp;Datatable!$I$2:'Datatable'!$I$1000, 0))</f>
        <v>92.1</v>
      </c>
      <c r="F17" cm="1">
        <f t="array" ref="F17">INDEX(Datatable!$K$2:'Datatable'!$K$81, MATCH(F$2&amp;$B17, Datatable!$H$2:'Datatable'!$H$1000&amp;Datatable!$I$2:'Datatable'!$I$1000, 0))</f>
        <v>89.6</v>
      </c>
      <c r="G17" cm="1">
        <f t="array" ref="G17">INDEX(Datatable!$K$2:'Datatable'!$K$81, MATCH(G$2&amp;$B17, Datatable!$H$2:'Datatable'!$H$1000&amp;Datatable!$I$2:'Datatable'!$I$1000, 0))</f>
        <v>86.4</v>
      </c>
      <c r="H17" cm="1">
        <f t="array" ref="H17">INDEX(Datatable!$K$2:'Datatable'!$K$81, MATCH(H$2&amp;$B17, Datatable!$H$2:'Datatable'!$H$1000&amp;Datatable!$I$2:'Datatable'!$I$1000, 0))</f>
        <v>82.6</v>
      </c>
      <c r="I17" cm="1">
        <f t="array" ref="I17">INDEX(Datatable!$K$2:'Datatable'!$K$81, MATCH(I$2&amp;$B17, Datatable!$H$2:'Datatable'!$H$1000&amp;Datatable!$I$2:'Datatable'!$I$1000, 0))</f>
        <v>78.099999999999994</v>
      </c>
      <c r="J17" cm="1">
        <f t="array" ref="J17">INDEX(Datatable!$K$2:'Datatable'!$K$81, MATCH(J$2&amp;$B17, Datatable!$H$2:'Datatable'!$H$1000&amp;Datatable!$I$2:'Datatable'!$I$1000, 0))</f>
        <v>73.099999999999994</v>
      </c>
      <c r="K17" cm="1">
        <f t="array" ref="K17">INDEX(Datatable!$K$2:'Datatable'!$K$81, MATCH(K$2&amp;$B17, Datatable!$H$2:'Datatable'!$H$1000&amp;Datatable!$I$2:'Datatable'!$I$1000, 0))</f>
        <v>67.400000000000006</v>
      </c>
      <c r="L17" cm="1">
        <f t="array" ref="L17">INDEX(Datatable!$K$2:'Datatable'!$K$81, MATCH(L$2&amp;$B17, Datatable!$H$2:'Datatable'!$H$1000&amp;Datatable!$I$2:'Datatable'!$I$1000, 0))</f>
        <v>61.3</v>
      </c>
    </row>
    <row r="18" spans="1:12" x14ac:dyDescent="0.2">
      <c r="A18" s="3">
        <f t="shared" ref="A18:A24" si="1">AVERAGE(C18:L18)</f>
        <v>68.31</v>
      </c>
      <c r="B18">
        <v>6</v>
      </c>
      <c r="C18" cm="1">
        <f t="array" ref="C18">INDEX(Datatable!$K$2:'Datatable'!$K$81, MATCH(C$2&amp;$B18, Datatable!$H$2:'Datatable'!$H$1000&amp;Datatable!$I$2:'Datatable'!$I$1000, 0))</f>
        <v>79.2</v>
      </c>
      <c r="D18" cm="1">
        <f t="array" ref="D18">INDEX(Datatable!$K$2:'Datatable'!$K$81, MATCH(D$2&amp;$B18, Datatable!$H$2:'Datatable'!$H$1000&amp;Datatable!$I$2:'Datatable'!$I$1000, 0))</f>
        <v>78.3</v>
      </c>
      <c r="E18" cm="1">
        <f t="array" ref="E18">INDEX(Datatable!$K$2:'Datatable'!$K$81, MATCH(E$2&amp;$B18, Datatable!$H$2:'Datatable'!$H$1000&amp;Datatable!$I$2:'Datatable'!$I$1000, 0))</f>
        <v>76.8</v>
      </c>
      <c r="F18" cm="1">
        <f t="array" ref="F18">INDEX(Datatable!$K$2:'Datatable'!$K$81, MATCH(F$2&amp;$B18, Datatable!$H$2:'Datatable'!$H$1000&amp;Datatable!$I$2:'Datatable'!$I$1000, 0))</f>
        <v>74.7</v>
      </c>
      <c r="G18" cm="1">
        <f t="array" ref="G18">INDEX(Datatable!$K$2:'Datatable'!$K$81, MATCH(G$2&amp;$B18, Datatable!$H$2:'Datatable'!$H$1000&amp;Datatable!$I$2:'Datatable'!$I$1000, 0))</f>
        <v>72</v>
      </c>
      <c r="H18" cm="1">
        <f t="array" ref="H18">INDEX(Datatable!$K$2:'Datatable'!$K$81, MATCH(H$2&amp;$B18, Datatable!$H$2:'Datatable'!$H$1000&amp;Datatable!$I$2:'Datatable'!$I$1000, 0))</f>
        <v>68.8</v>
      </c>
      <c r="I18" cm="1">
        <f t="array" ref="I18">INDEX(Datatable!$K$2:'Datatable'!$K$81, MATCH(I$2&amp;$B18, Datatable!$H$2:'Datatable'!$H$1000&amp;Datatable!$I$2:'Datatable'!$I$1000, 0))</f>
        <v>65.099999999999994</v>
      </c>
      <c r="J18" cm="1">
        <f t="array" ref="J18">INDEX(Datatable!$K$2:'Datatable'!$K$81, MATCH(J$2&amp;$B18, Datatable!$H$2:'Datatable'!$H$1000&amp;Datatable!$I$2:'Datatable'!$I$1000, 0))</f>
        <v>60.9</v>
      </c>
      <c r="K18" cm="1">
        <f t="array" ref="K18">INDEX(Datatable!$K$2:'Datatable'!$K$81, MATCH(K$2&amp;$B18, Datatable!$H$2:'Datatable'!$H$1000&amp;Datatable!$I$2:'Datatable'!$I$1000, 0))</f>
        <v>56.2</v>
      </c>
      <c r="L18" cm="1">
        <f t="array" ref="L18">INDEX(Datatable!$K$2:'Datatable'!$K$81, MATCH(L$2&amp;$B18, Datatable!$H$2:'Datatable'!$H$1000&amp;Datatable!$I$2:'Datatable'!$I$1000, 0))</f>
        <v>51.1</v>
      </c>
    </row>
    <row r="19" spans="1:12" x14ac:dyDescent="0.2">
      <c r="A19" s="3">
        <f t="shared" si="1"/>
        <v>58.55</v>
      </c>
      <c r="B19">
        <v>7</v>
      </c>
      <c r="C19" cm="1">
        <f t="array" ref="C19">INDEX(Datatable!$K$2:'Datatable'!$K$81, MATCH(C$2&amp;$B19, Datatable!$H$2:'Datatable'!$H$1000&amp;Datatable!$I$2:'Datatable'!$I$1000, 0))</f>
        <v>67.900000000000006</v>
      </c>
      <c r="D19" cm="1">
        <f t="array" ref="D19">INDEX(Datatable!$K$2:'Datatable'!$K$81, MATCH(D$2&amp;$B19, Datatable!$H$2:'Datatable'!$H$1000&amp;Datatable!$I$2:'Datatable'!$I$1000, 0))</f>
        <v>67.099999999999994</v>
      </c>
      <c r="E19" cm="1">
        <f t="array" ref="E19">INDEX(Datatable!$K$2:'Datatable'!$K$81, MATCH(E$2&amp;$B19, Datatable!$H$2:'Datatable'!$H$1000&amp;Datatable!$I$2:'Datatable'!$I$1000, 0))</f>
        <v>65.8</v>
      </c>
      <c r="F19" cm="1">
        <f t="array" ref="F19">INDEX(Datatable!$K$2:'Datatable'!$K$81, MATCH(F$2&amp;$B19, Datatable!$H$2:'Datatable'!$H$1000&amp;Datatable!$I$2:'Datatable'!$I$1000, 0))</f>
        <v>64</v>
      </c>
      <c r="G19" cm="1">
        <f t="array" ref="G19">INDEX(Datatable!$K$2:'Datatable'!$K$81, MATCH(G$2&amp;$B19, Datatable!$H$2:'Datatable'!$H$1000&amp;Datatable!$I$2:'Datatable'!$I$1000, 0))</f>
        <v>61.7</v>
      </c>
      <c r="H19" cm="1">
        <f t="array" ref="H19">INDEX(Datatable!$K$2:'Datatable'!$K$81, MATCH(H$2&amp;$B19, Datatable!$H$2:'Datatable'!$H$1000&amp;Datatable!$I$2:'Datatable'!$I$1000, 0))</f>
        <v>59</v>
      </c>
      <c r="I19" cm="1">
        <f t="array" ref="I19">INDEX(Datatable!$K$2:'Datatable'!$K$81, MATCH(I$2&amp;$B19, Datatable!$H$2:'Datatable'!$H$1000&amp;Datatable!$I$2:'Datatable'!$I$1000, 0))</f>
        <v>55.8</v>
      </c>
      <c r="J19" cm="1">
        <f t="array" ref="J19">INDEX(Datatable!$K$2:'Datatable'!$K$81, MATCH(J$2&amp;$B19, Datatable!$H$2:'Datatable'!$H$1000&amp;Datatable!$I$2:'Datatable'!$I$1000, 0))</f>
        <v>52.2</v>
      </c>
      <c r="K19" cm="1">
        <f t="array" ref="K19">INDEX(Datatable!$K$2:'Datatable'!$K$81, MATCH(K$2&amp;$B19, Datatable!$H$2:'Datatable'!$H$1000&amp;Datatable!$I$2:'Datatable'!$I$1000, 0))</f>
        <v>48.2</v>
      </c>
      <c r="L19" cm="1">
        <f t="array" ref="L19">INDEX(Datatable!$K$2:'Datatable'!$K$81, MATCH(L$2&amp;$B19, Datatable!$H$2:'Datatable'!$H$1000&amp;Datatable!$I$2:'Datatable'!$I$1000, 0))</f>
        <v>43.8</v>
      </c>
    </row>
    <row r="20" spans="1:12" x14ac:dyDescent="0.2">
      <c r="A20" s="3">
        <f t="shared" si="1"/>
        <v>51.220000000000006</v>
      </c>
      <c r="B20">
        <v>8</v>
      </c>
      <c r="C20" cm="1">
        <f t="array" ref="C20">INDEX(Datatable!$K$2:'Datatable'!$K$81, MATCH(C$2&amp;$B20, Datatable!$H$2:'Datatable'!$H$1000&amp;Datatable!$I$2:'Datatable'!$I$1000, 0))</f>
        <v>59.4</v>
      </c>
      <c r="D20" cm="1">
        <f t="array" ref="D20">INDEX(Datatable!$K$2:'Datatable'!$K$81, MATCH(D$2&amp;$B20, Datatable!$H$2:'Datatable'!$H$1000&amp;Datatable!$I$2:'Datatable'!$I$1000, 0))</f>
        <v>58.7</v>
      </c>
      <c r="E20" cm="1">
        <f t="array" ref="E20">INDEX(Datatable!$K$2:'Datatable'!$K$81, MATCH(E$2&amp;$B20, Datatable!$H$2:'Datatable'!$H$1000&amp;Datatable!$I$2:'Datatable'!$I$1000, 0))</f>
        <v>57.6</v>
      </c>
      <c r="F20" cm="1">
        <f t="array" ref="F20">INDEX(Datatable!$K$2:'Datatable'!$K$81, MATCH(F$2&amp;$B20, Datatable!$H$2:'Datatable'!$H$1000&amp;Datatable!$I$2:'Datatable'!$I$1000, 0))</f>
        <v>56</v>
      </c>
      <c r="G20" cm="1">
        <f t="array" ref="G20">INDEX(Datatable!$K$2:'Datatable'!$K$81, MATCH(G$2&amp;$B20, Datatable!$H$2:'Datatable'!$H$1000&amp;Datatable!$I$2:'Datatable'!$I$1000, 0))</f>
        <v>54</v>
      </c>
      <c r="H20" cm="1">
        <f t="array" ref="H20">INDEX(Datatable!$K$2:'Datatable'!$K$81, MATCH(H$2&amp;$B20, Datatable!$H$2:'Datatable'!$H$1000&amp;Datatable!$I$2:'Datatable'!$I$1000, 0))</f>
        <v>51.6</v>
      </c>
      <c r="I20" cm="1">
        <f t="array" ref="I20">INDEX(Datatable!$K$2:'Datatable'!$K$81, MATCH(I$2&amp;$B20, Datatable!$H$2:'Datatable'!$H$1000&amp;Datatable!$I$2:'Datatable'!$I$1000, 0))</f>
        <v>48.8</v>
      </c>
      <c r="J20" cm="1">
        <f t="array" ref="J20">INDEX(Datatable!$K$2:'Datatable'!$K$81, MATCH(J$2&amp;$B20, Datatable!$H$2:'Datatable'!$H$1000&amp;Datatable!$I$2:'Datatable'!$I$1000, 0))</f>
        <v>45.7</v>
      </c>
      <c r="K20" cm="1">
        <f t="array" ref="K20">INDEX(Datatable!$K$2:'Datatable'!$K$81, MATCH(K$2&amp;$B20, Datatable!$H$2:'Datatable'!$H$1000&amp;Datatable!$I$2:'Datatable'!$I$1000, 0))</f>
        <v>42.1</v>
      </c>
      <c r="L20" cm="1">
        <f t="array" ref="L20">INDEX(Datatable!$K$2:'Datatable'!$K$81, MATCH(L$2&amp;$B20, Datatable!$H$2:'Datatable'!$H$1000&amp;Datatable!$I$2:'Datatable'!$I$1000, 0))</f>
        <v>38.299999999999997</v>
      </c>
    </row>
    <row r="21" spans="1:12" x14ac:dyDescent="0.2">
      <c r="A21" s="3">
        <f t="shared" si="1"/>
        <v>45.55</v>
      </c>
      <c r="B21">
        <v>9</v>
      </c>
      <c r="C21" cm="1">
        <f t="array" ref="C21">INDEX(Datatable!$K$2:'Datatable'!$K$81, MATCH(C$2&amp;$B21, Datatable!$H$2:'Datatable'!$H$1000&amp;Datatable!$I$2:'Datatable'!$I$1000, 0))</f>
        <v>52.8</v>
      </c>
      <c r="D21" cm="1">
        <f t="array" ref="D21">INDEX(Datatable!$K$2:'Datatable'!$K$81, MATCH(D$2&amp;$B21, Datatable!$H$2:'Datatable'!$H$1000&amp;Datatable!$I$2:'Datatable'!$I$1000, 0))</f>
        <v>52.2</v>
      </c>
      <c r="E21" cm="1">
        <f t="array" ref="E21">INDEX(Datatable!$K$2:'Datatable'!$K$81, MATCH(E$2&amp;$B21, Datatable!$H$2:'Datatable'!$H$1000&amp;Datatable!$I$2:'Datatable'!$I$1000, 0))</f>
        <v>51.2</v>
      </c>
      <c r="F21" cm="1">
        <f t="array" ref="F21">INDEX(Datatable!$K$2:'Datatable'!$K$81, MATCH(F$2&amp;$B21, Datatable!$H$2:'Datatable'!$H$1000&amp;Datatable!$I$2:'Datatable'!$I$1000, 0))</f>
        <v>49.8</v>
      </c>
      <c r="G21" cm="1">
        <f t="array" ref="G21">INDEX(Datatable!$K$2:'Datatable'!$K$81, MATCH(G$2&amp;$B21, Datatable!$H$2:'Datatable'!$H$1000&amp;Datatable!$I$2:'Datatable'!$I$1000, 0))</f>
        <v>48</v>
      </c>
      <c r="H21" cm="1">
        <f t="array" ref="H21">INDEX(Datatable!$K$2:'Datatable'!$K$81, MATCH(H$2&amp;$B21, Datatable!$H$2:'Datatable'!$H$1000&amp;Datatable!$I$2:'Datatable'!$I$1000, 0))</f>
        <v>45.9</v>
      </c>
      <c r="I21" cm="1">
        <f t="array" ref="I21">INDEX(Datatable!$K$2:'Datatable'!$K$81, MATCH(I$2&amp;$B21, Datatable!$H$2:'Datatable'!$H$1000&amp;Datatable!$I$2:'Datatable'!$I$1000, 0))</f>
        <v>43.4</v>
      </c>
      <c r="J21" cm="1">
        <f t="array" ref="J21">INDEX(Datatable!$K$2:'Datatable'!$K$81, MATCH(J$2&amp;$B21, Datatable!$H$2:'Datatable'!$H$1000&amp;Datatable!$I$2:'Datatable'!$I$1000, 0))</f>
        <v>40.6</v>
      </c>
      <c r="K21" cm="1">
        <f t="array" ref="K21">INDEX(Datatable!$K$2:'Datatable'!$K$81, MATCH(K$2&amp;$B21, Datatable!$H$2:'Datatable'!$H$1000&amp;Datatable!$I$2:'Datatable'!$I$1000, 0))</f>
        <v>37.5</v>
      </c>
      <c r="L21" cm="1">
        <f t="array" ref="L21">INDEX(Datatable!$K$2:'Datatable'!$K$81, MATCH(L$2&amp;$B21, Datatable!$H$2:'Datatable'!$H$1000&amp;Datatable!$I$2:'Datatable'!$I$1000, 0))</f>
        <v>34.1</v>
      </c>
    </row>
    <row r="22" spans="1:12" x14ac:dyDescent="0.2">
      <c r="A22" s="3">
        <f t="shared" si="1"/>
        <v>40.980000000000004</v>
      </c>
      <c r="B22">
        <v>10</v>
      </c>
      <c r="C22" cm="1">
        <f t="array" ref="C22">INDEX(Datatable!$K$2:'Datatable'!$K$81, MATCH(C$2&amp;$B22, Datatable!$H$2:'Datatable'!$H$1000&amp;Datatable!$I$2:'Datatable'!$I$1000, 0))</f>
        <v>47.5</v>
      </c>
      <c r="D22" cm="1">
        <f t="array" ref="D22">INDEX(Datatable!$K$2:'Datatable'!$K$81, MATCH(D$2&amp;$B22, Datatable!$H$2:'Datatable'!$H$1000&amp;Datatable!$I$2:'Datatable'!$I$1000, 0))</f>
        <v>47</v>
      </c>
      <c r="E22" cm="1">
        <f t="array" ref="E22">INDEX(Datatable!$K$2:'Datatable'!$K$81, MATCH(E$2&amp;$B22, Datatable!$H$2:'Datatable'!$H$1000&amp;Datatable!$I$2:'Datatable'!$I$1000, 0))</f>
        <v>46.1</v>
      </c>
      <c r="F22" cm="1">
        <f t="array" ref="F22">INDEX(Datatable!$K$2:'Datatable'!$K$81, MATCH(F$2&amp;$B22, Datatable!$H$2:'Datatable'!$H$1000&amp;Datatable!$I$2:'Datatable'!$I$1000, 0))</f>
        <v>44.8</v>
      </c>
      <c r="G22" cm="1">
        <f t="array" ref="G22">INDEX(Datatable!$K$2:'Datatable'!$K$81, MATCH(G$2&amp;$B22, Datatable!$H$2:'Datatable'!$H$1000&amp;Datatable!$I$2:'Datatable'!$I$1000, 0))</f>
        <v>43.2</v>
      </c>
      <c r="H22" cm="1">
        <f t="array" ref="H22">INDEX(Datatable!$K$2:'Datatable'!$K$81, MATCH(H$2&amp;$B22, Datatable!$H$2:'Datatable'!$H$1000&amp;Datatable!$I$2:'Datatable'!$I$1000, 0))</f>
        <v>41.3</v>
      </c>
      <c r="I22" cm="1">
        <f t="array" ref="I22">INDEX(Datatable!$K$2:'Datatable'!$K$81, MATCH(I$2&amp;$B22, Datatable!$H$2:'Datatable'!$H$1000&amp;Datatable!$I$2:'Datatable'!$I$1000, 0))</f>
        <v>39.1</v>
      </c>
      <c r="J22" cm="1">
        <f t="array" ref="J22">INDEX(Datatable!$K$2:'Datatable'!$K$81, MATCH(J$2&amp;$B22, Datatable!$H$2:'Datatable'!$H$1000&amp;Datatable!$I$2:'Datatable'!$I$1000, 0))</f>
        <v>36.5</v>
      </c>
      <c r="K22" cm="1">
        <f t="array" ref="K22">INDEX(Datatable!$K$2:'Datatable'!$K$81, MATCH(K$2&amp;$B22, Datatable!$H$2:'Datatable'!$H$1000&amp;Datatable!$I$2:'Datatable'!$I$1000, 0))</f>
        <v>33.700000000000003</v>
      </c>
      <c r="L22" cm="1">
        <f t="array" ref="L22">INDEX(Datatable!$K$2:'Datatable'!$K$81, MATCH(L$2&amp;$B22, Datatable!$H$2:'Datatable'!$H$1000&amp;Datatable!$I$2:'Datatable'!$I$1000, 0))</f>
        <v>30.6</v>
      </c>
    </row>
    <row r="23" spans="1:12" ht="16" thickBot="1" x14ac:dyDescent="0.25">
      <c r="A23" s="3">
        <f t="shared" si="1"/>
        <v>37.26</v>
      </c>
      <c r="B23">
        <v>11</v>
      </c>
      <c r="C23" cm="1">
        <f t="array" ref="C23">INDEX(Datatable!$K$2:'Datatable'!$K$81, MATCH(C$2&amp;$B23, Datatable!$H$2:'Datatable'!$H$1000&amp;Datatable!$I$2:'Datatable'!$I$1000, 0))</f>
        <v>43.2</v>
      </c>
      <c r="D23" cm="1">
        <f t="array" ref="D23">INDEX(Datatable!$K$2:'Datatable'!$K$81, MATCH(D$2&amp;$B23, Datatable!$H$2:'Datatable'!$H$1000&amp;Datatable!$I$2:'Datatable'!$I$1000, 0))</f>
        <v>42.7</v>
      </c>
      <c r="E23" cm="1">
        <f t="array" ref="E23">INDEX(Datatable!$K$2:'Datatable'!$K$81, MATCH(E$2&amp;$B23, Datatable!$H$2:'Datatable'!$H$1000&amp;Datatable!$I$2:'Datatable'!$I$1000, 0))</f>
        <v>41.9</v>
      </c>
      <c r="F23" cm="1">
        <f t="array" ref="F23">INDEX(Datatable!$K$2:'Datatable'!$K$81, MATCH(F$2&amp;$B23, Datatable!$H$2:'Datatable'!$H$1000&amp;Datatable!$I$2:'Datatable'!$I$1000, 0))</f>
        <v>40.700000000000003</v>
      </c>
      <c r="G23" cm="1">
        <f t="array" ref="G23">INDEX(Datatable!$K$2:'Datatable'!$K$81, MATCH(G$2&amp;$B23, Datatable!$H$2:'Datatable'!$H$1000&amp;Datatable!$I$2:'Datatable'!$I$1000, 0))</f>
        <v>39.299999999999997</v>
      </c>
      <c r="H23" cm="1">
        <f t="array" ref="H23">INDEX(Datatable!$K$2:'Datatable'!$K$81, MATCH(H$2&amp;$B23, Datatable!$H$2:'Datatable'!$H$1000&amp;Datatable!$I$2:'Datatable'!$I$1000, 0))</f>
        <v>37.5</v>
      </c>
      <c r="I23" cm="1">
        <f t="array" ref="I23">INDEX(Datatable!$K$2:'Datatable'!$K$81, MATCH(I$2&amp;$B23, Datatable!$H$2:'Datatable'!$H$1000&amp;Datatable!$I$2:'Datatable'!$I$1000, 0))</f>
        <v>35.5</v>
      </c>
      <c r="J23" cm="1">
        <f t="array" ref="J23">INDEX(Datatable!$K$2:'Datatable'!$K$81, MATCH(J$2&amp;$B23, Datatable!$H$2:'Datatable'!$H$1000&amp;Datatable!$I$2:'Datatable'!$I$1000, 0))</f>
        <v>33.200000000000003</v>
      </c>
      <c r="K23" cm="1">
        <f t="array" ref="K23">INDEX(Datatable!$K$2:'Datatable'!$K$81, MATCH(K$2&amp;$B23, Datatable!$H$2:'Datatable'!$H$1000&amp;Datatable!$I$2:'Datatable'!$I$1000, 0))</f>
        <v>30.7</v>
      </c>
      <c r="L23" cm="1">
        <f t="array" ref="L23">INDEX(Datatable!$K$2:'Datatable'!$K$81, MATCH(L$2&amp;$B23, Datatable!$H$2:'Datatable'!$H$1000&amp;Datatable!$I$2:'Datatable'!$I$1000, 0))</f>
        <v>27.9</v>
      </c>
    </row>
    <row r="24" spans="1:12" ht="16" thickBot="1" x14ac:dyDescent="0.25">
      <c r="A24" s="3">
        <f t="shared" si="1"/>
        <v>34.129999999999995</v>
      </c>
      <c r="B24">
        <v>12</v>
      </c>
      <c r="C24" cm="1">
        <f t="array" ref="C24">INDEX(Datatable!$K$2:'Datatable'!$K$81, MATCH(C$2&amp;$B24, Datatable!$H$2:'Datatable'!$H$1000&amp;Datatable!$I$2:'Datatable'!$I$1000, 0))</f>
        <v>39.6</v>
      </c>
      <c r="D24" cm="1">
        <f t="array" ref="D24">INDEX(Datatable!$K$2:'Datatable'!$K$81, MATCH(D$2&amp;$B24, Datatable!$H$2:'Datatable'!$H$1000&amp;Datatable!$I$2:'Datatable'!$I$1000, 0))</f>
        <v>39.1</v>
      </c>
      <c r="E24" cm="1">
        <f t="array" ref="E24">INDEX(Datatable!$K$2:'Datatable'!$K$81, MATCH(E$2&amp;$B24, Datatable!$H$2:'Datatable'!$H$1000&amp;Datatable!$I$2:'Datatable'!$I$1000, 0))</f>
        <v>38.4</v>
      </c>
      <c r="F24" cm="1">
        <f t="array" ref="F24">INDEX(Datatable!$K$2:'Datatable'!$K$81, MATCH(F$2&amp;$B24, Datatable!$H$2:'Datatable'!$H$1000&amp;Datatable!$I$2:'Datatable'!$I$1000, 0))</f>
        <v>37.299999999999997</v>
      </c>
      <c r="G24" cm="1">
        <f t="array" ref="G24">INDEX(Datatable!$K$2:'Datatable'!$K$81, MATCH(G$2&amp;$B24, Datatable!$H$2:'Datatable'!$H$1000&amp;Datatable!$I$2:'Datatable'!$I$1000, 0))</f>
        <v>36</v>
      </c>
      <c r="H24" s="4" cm="1">
        <f t="array" ref="H24">INDEX(Datatable!$K$2:'Datatable'!$K$81, MATCH(H$2&amp;$B24, Datatable!$H$2:'Datatable'!$H$1000&amp;Datatable!$I$2:'Datatable'!$I$1000, 0))</f>
        <v>34.4</v>
      </c>
      <c r="I24" cm="1">
        <f t="array" ref="I24">INDEX(Datatable!$K$2:'Datatable'!$K$81, MATCH(I$2&amp;$B24, Datatable!$H$2:'Datatable'!$H$1000&amp;Datatable!$I$2:'Datatable'!$I$1000, 0))</f>
        <v>32.5</v>
      </c>
      <c r="J24" cm="1">
        <f t="array" ref="J24">INDEX(Datatable!$K$2:'Datatable'!$K$81, MATCH(J$2&amp;$B24, Datatable!$H$2:'Datatable'!$H$1000&amp;Datatable!$I$2:'Datatable'!$I$1000, 0))</f>
        <v>30.4</v>
      </c>
      <c r="K24" cm="1">
        <f t="array" ref="K24">INDEX(Datatable!$K$2:'Datatable'!$K$81, MATCH(K$2&amp;$B24, Datatable!$H$2:'Datatable'!$H$1000&amp;Datatable!$I$2:'Datatable'!$I$1000, 0))</f>
        <v>28.1</v>
      </c>
      <c r="L24" cm="1">
        <f t="array" ref="L24">INDEX(Datatable!$K$2:'Datatable'!$K$81, MATCH(L$2&amp;$B24, Datatable!$H$2:'Datatable'!$H$1000&amp;Datatable!$I$2:'Datatable'!$I$1000, 0))</f>
        <v>25.5</v>
      </c>
    </row>
  </sheetData>
  <mergeCells count="1">
    <mergeCell ref="C1:L1"/>
  </mergeCells>
  <conditionalFormatting sqref="C3:L10">
    <cfRule type="colorScale" priority="3">
      <colorScale>
        <cfvo type="min"/>
        <cfvo type="max"/>
        <color rgb="FFFF0000"/>
        <color theme="9"/>
      </colorScale>
    </cfRule>
    <cfRule type="cellIs" dxfId="3" priority="4" operator="equal">
      <formula>$N$3</formula>
    </cfRule>
  </conditionalFormatting>
  <conditionalFormatting sqref="C17:L24">
    <cfRule type="colorScale" priority="1">
      <colorScale>
        <cfvo type="min"/>
        <cfvo type="max"/>
        <color rgb="FF92D050"/>
        <color rgb="FFFF0000"/>
      </colorScale>
    </cfRule>
    <cfRule type="cellIs" dxfId="2" priority="2" operator="equal">
      <formula>$N$3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01D3-7F84-4445-B715-76E094BAED2E}">
  <dimension ref="A1:Q24"/>
  <sheetViews>
    <sheetView zoomScaleNormal="100" workbookViewId="0">
      <selection activeCell="A15" sqref="A15:B16"/>
    </sheetView>
  </sheetViews>
  <sheetFormatPr baseColWidth="10" defaultColWidth="8.83203125" defaultRowHeight="15" x14ac:dyDescent="0.2"/>
  <cols>
    <col min="1" max="1" width="14" bestFit="1" customWidth="1"/>
    <col min="2" max="2" width="13" bestFit="1" customWidth="1"/>
  </cols>
  <sheetData>
    <row r="1" spans="1:17" x14ac:dyDescent="0.2">
      <c r="A1" s="1" t="s">
        <v>6</v>
      </c>
      <c r="B1" s="1" t="s">
        <v>107</v>
      </c>
      <c r="C1" s="6" t="s">
        <v>14</v>
      </c>
      <c r="D1" s="6"/>
      <c r="E1" s="6"/>
      <c r="F1" s="6"/>
      <c r="G1" s="6"/>
      <c r="H1" s="6"/>
      <c r="I1" s="6"/>
      <c r="J1" s="6"/>
      <c r="K1" s="6"/>
      <c r="L1" s="6"/>
    </row>
    <row r="2" spans="1:17" x14ac:dyDescent="0.2">
      <c r="A2" t="s">
        <v>105</v>
      </c>
      <c r="B2" t="s">
        <v>12</v>
      </c>
      <c r="C2" cm="1">
        <f t="array" ref="C2:L2">TRANSPOSE(_xlfn._xlws.SORT(_xlfn.UNIQUE(Datatable!H2:H81),1,TRUE))</f>
        <v>5</v>
      </c>
      <c r="D2">
        <v>10</v>
      </c>
      <c r="E2">
        <v>15</v>
      </c>
      <c r="F2">
        <v>20</v>
      </c>
      <c r="G2">
        <v>25</v>
      </c>
      <c r="H2">
        <v>30</v>
      </c>
      <c r="I2">
        <v>35</v>
      </c>
      <c r="J2">
        <v>40</v>
      </c>
      <c r="K2">
        <v>45</v>
      </c>
      <c r="L2">
        <v>50</v>
      </c>
      <c r="N2" t="s">
        <v>11</v>
      </c>
      <c r="P2" t="s">
        <v>15</v>
      </c>
    </row>
    <row r="3" spans="1:17" x14ac:dyDescent="0.2">
      <c r="A3" s="3">
        <f>A17</f>
        <v>81.95</v>
      </c>
      <c r="B3" cm="1">
        <f t="array" ref="B3:B10">_xlfn._xlws.SORT(_xlfn.UNIQUE(Datatable!I2:I81),1,TRUE)</f>
        <v>5</v>
      </c>
      <c r="C3" cm="1">
        <f t="array" ref="C3">INDEX(Datatable!$G$2:'Datatable'!$G$1000, MATCH(C$2&amp;$B3, Datatable!$H$2:'Datatable'!$H$1000&amp;Datatable!$I$2:'Datatable'!$I$1000, 0))</f>
        <v>54.42</v>
      </c>
      <c r="D3" cm="1">
        <f t="array" ref="D3">INDEX(Datatable!$G$2:'Datatable'!$G$1000, MATCH(D$2&amp;$B3, Datatable!$H$2:'Datatable'!$H$1000&amp;Datatable!$I$2:'Datatable'!$I$1000, 0))</f>
        <v>57.131</v>
      </c>
      <c r="E3" cm="1">
        <f t="array" ref="E3">INDEX(Datatable!$G$2:'Datatable'!$G$1000, MATCH(E$2&amp;$B3, Datatable!$H$2:'Datatable'!$H$1000&amp;Datatable!$I$2:'Datatable'!$I$1000, 0))</f>
        <v>58.021999999999998</v>
      </c>
      <c r="F3" cm="1">
        <f t="array" ref="F3">INDEX(Datatable!$G$2:'Datatable'!$G$1000, MATCH(F$2&amp;$B3, Datatable!$H$2:'Datatable'!$H$1000&amp;Datatable!$I$2:'Datatable'!$I$1000, 0))</f>
        <v>58.155000000000001</v>
      </c>
      <c r="G3" cm="1">
        <f t="array" ref="G3">INDEX(Datatable!$G$2:'Datatable'!$G$1000, MATCH(G$2&amp;$B3, Datatable!$H$2:'Datatable'!$H$1000&amp;Datatable!$I$2:'Datatable'!$I$1000, 0))</f>
        <v>58.171999999999997</v>
      </c>
      <c r="H3" cm="1">
        <f t="array" ref="H3">INDEX(Datatable!$G$2:'Datatable'!$G$1000, MATCH(H$2&amp;$B3, Datatable!$H$2:'Datatable'!$H$1000&amp;Datatable!$I$2:'Datatable'!$I$1000, 0))</f>
        <v>58.353000000000002</v>
      </c>
      <c r="I3" cm="1">
        <f t="array" ref="I3">INDEX(Datatable!$G$2:'Datatable'!$G$1000, MATCH(I$2&amp;$B3, Datatable!$H$2:'Datatable'!$H$1000&amp;Datatable!$I$2:'Datatable'!$I$1000, 0))</f>
        <v>58.780999999999999</v>
      </c>
      <c r="J3" cm="1">
        <f t="array" ref="J3">INDEX(Datatable!$G$2:'Datatable'!$G$1000, MATCH(J$2&amp;$B3, Datatable!$H$2:'Datatable'!$H$1000&amp;Datatable!$I$2:'Datatable'!$I$1000, 0))</f>
        <v>59.773000000000003</v>
      </c>
      <c r="K3" cm="1">
        <f t="array" ref="K3">INDEX(Datatable!$G$2:'Datatable'!$G$1000, MATCH(K$2&amp;$B3, Datatable!$H$2:'Datatable'!$H$1000&amp;Datatable!$I$2:'Datatable'!$I$1000, 0))</f>
        <v>61.067999999999998</v>
      </c>
      <c r="L3" cm="1">
        <f t="array" ref="L3">INDEX(Datatable!$G$2:'Datatable'!$G$1000, MATCH(L$2&amp;$B3, Datatable!$H$2:'Datatable'!$H$1000&amp;Datatable!$I$2:'Datatable'!$I$1000, 0))</f>
        <v>63.015000000000001</v>
      </c>
      <c r="N3" s="1">
        <f>MIN(C3:L9)</f>
        <v>46.436</v>
      </c>
      <c r="P3" t="s">
        <v>17</v>
      </c>
      <c r="Q3">
        <f>ROUNDUP(MIN(C3:L10),0)</f>
        <v>47</v>
      </c>
    </row>
    <row r="4" spans="1:17" x14ac:dyDescent="0.2">
      <c r="A4" s="3">
        <f t="shared" ref="A4:A10" si="0">A18</f>
        <v>68.31</v>
      </c>
      <c r="B4">
        <v>6</v>
      </c>
      <c r="C4" cm="1">
        <f t="array" ref="C4">INDEX(Datatable!$G$2:'Datatable'!$G$1000, MATCH(C$2&amp;$B4, Datatable!$H$2:'Datatable'!$H$1000&amp;Datatable!$I$2:'Datatable'!$I$1000, 0))</f>
        <v>48.436</v>
      </c>
      <c r="D4" cm="1">
        <f t="array" ref="D4">INDEX(Datatable!$G$2:'Datatable'!$G$1000, MATCH(D$2&amp;$B4, Datatable!$H$2:'Datatable'!$H$1000&amp;Datatable!$I$2:'Datatable'!$I$1000, 0))</f>
        <v>49.003999999999998</v>
      </c>
      <c r="E4" cm="1">
        <f t="array" ref="E4">INDEX(Datatable!$G$2:'Datatable'!$G$1000, MATCH(E$2&amp;$B4, Datatable!$H$2:'Datatable'!$H$1000&amp;Datatable!$I$2:'Datatable'!$I$1000, 0))</f>
        <v>49.898000000000003</v>
      </c>
      <c r="F4" cm="1">
        <f t="array" ref="F4">INDEX(Datatable!$G$2:'Datatable'!$G$1000, MATCH(F$2&amp;$B4, Datatable!$H$2:'Datatable'!$H$1000&amp;Datatable!$I$2:'Datatable'!$I$1000, 0))</f>
        <v>50.741</v>
      </c>
      <c r="G4" cm="1">
        <f t="array" ref="G4">INDEX(Datatable!$G$2:'Datatable'!$G$1000, MATCH(G$2&amp;$B4, Datatable!$H$2:'Datatable'!$H$1000&amp;Datatable!$I$2:'Datatable'!$I$1000, 0))</f>
        <v>51.646000000000001</v>
      </c>
      <c r="H4" cm="1">
        <f t="array" ref="H4">INDEX(Datatable!$G$2:'Datatable'!$G$1000, MATCH(H$2&amp;$B4, Datatable!$H$2:'Datatable'!$H$1000&amp;Datatable!$I$2:'Datatable'!$I$1000, 0))</f>
        <v>52.311999999999998</v>
      </c>
      <c r="I4" cm="1">
        <f t="array" ref="I4">INDEX(Datatable!$G$2:'Datatable'!$G$1000, MATCH(I$2&amp;$B4, Datatable!$H$2:'Datatable'!$H$1000&amp;Datatable!$I$2:'Datatable'!$I$1000, 0))</f>
        <v>53.140999999999998</v>
      </c>
      <c r="J4" cm="1">
        <f t="array" ref="J4">INDEX(Datatable!$G$2:'Datatable'!$G$1000, MATCH(J$2&amp;$B4, Datatable!$H$2:'Datatable'!$H$1000&amp;Datatable!$I$2:'Datatable'!$I$1000, 0))</f>
        <v>54.274000000000001</v>
      </c>
      <c r="K4" cm="1">
        <f t="array" ref="K4">INDEX(Datatable!$G$2:'Datatable'!$G$1000, MATCH(K$2&amp;$B4, Datatable!$H$2:'Datatable'!$H$1000&amp;Datatable!$I$2:'Datatable'!$I$1000, 0))</f>
        <v>55.691000000000003</v>
      </c>
      <c r="L4" cm="1">
        <f t="array" ref="L4">INDEX(Datatable!$G$2:'Datatable'!$G$1000, MATCH(L$2&amp;$B4, Datatable!$H$2:'Datatable'!$H$1000&amp;Datatable!$I$2:'Datatable'!$I$1000, 0))</f>
        <v>57.3</v>
      </c>
      <c r="P4" t="s">
        <v>16</v>
      </c>
      <c r="Q4">
        <f>ROUNDUP(MAX(C3:L10),0)</f>
        <v>64</v>
      </c>
    </row>
    <row r="5" spans="1:17" x14ac:dyDescent="0.2">
      <c r="A5" s="3">
        <f t="shared" si="0"/>
        <v>58.55</v>
      </c>
      <c r="B5">
        <v>7</v>
      </c>
      <c r="C5" cm="1">
        <f t="array" ref="C5">INDEX(Datatable!$G$2:'Datatable'!$G$1000, MATCH(C$2&amp;$B5, Datatable!$H$2:'Datatable'!$H$1000&amp;Datatable!$I$2:'Datatable'!$I$1000, 0))</f>
        <v>48.787999999999997</v>
      </c>
      <c r="D5" cm="1">
        <f t="array" ref="D5">INDEX(Datatable!$G$2:'Datatable'!$G$1000, MATCH(D$2&amp;$B5, Datatable!$H$2:'Datatable'!$H$1000&amp;Datatable!$I$2:'Datatable'!$I$1000, 0))</f>
        <v>47.515999999999998</v>
      </c>
      <c r="E5" cm="1">
        <f t="array" ref="E5">INDEX(Datatable!$G$2:'Datatable'!$G$1000, MATCH(E$2&amp;$B5, Datatable!$H$2:'Datatable'!$H$1000&amp;Datatable!$I$2:'Datatable'!$I$1000, 0))</f>
        <v>47.348999999999997</v>
      </c>
      <c r="F5" cm="1">
        <f t="array" ref="F5">INDEX(Datatable!$G$2:'Datatable'!$G$1000, MATCH(F$2&amp;$B5, Datatable!$H$2:'Datatable'!$H$1000&amp;Datatable!$I$2:'Datatable'!$I$1000, 0))</f>
        <v>48.274999999999999</v>
      </c>
      <c r="G5" cm="1">
        <f t="array" ref="G5">INDEX(Datatable!$G$2:'Datatable'!$G$1000, MATCH(G$2&amp;$B5, Datatable!$H$2:'Datatable'!$H$1000&amp;Datatable!$I$2:'Datatable'!$I$1000, 0))</f>
        <v>49.003999999999998</v>
      </c>
      <c r="H5" cm="1">
        <f t="array" ref="H5">INDEX(Datatable!$G$2:'Datatable'!$G$1000, MATCH(H$2&amp;$B5, Datatable!$H$2:'Datatable'!$H$1000&amp;Datatable!$I$2:'Datatable'!$I$1000, 0))</f>
        <v>49.734000000000002</v>
      </c>
      <c r="I5" cm="1">
        <f t="array" ref="I5">INDEX(Datatable!$G$2:'Datatable'!$G$1000, MATCH(I$2&amp;$B5, Datatable!$H$2:'Datatable'!$H$1000&amp;Datatable!$I$2:'Datatable'!$I$1000, 0))</f>
        <v>50.591000000000001</v>
      </c>
      <c r="J5" cm="1">
        <f t="array" ref="J5">INDEX(Datatable!$G$2:'Datatable'!$G$1000, MATCH(J$2&amp;$B5, Datatable!$H$2:'Datatable'!$H$1000&amp;Datatable!$I$2:'Datatable'!$I$1000, 0))</f>
        <v>51.637</v>
      </c>
      <c r="K5" cm="1">
        <f t="array" ref="K5">INDEX(Datatable!$G$2:'Datatable'!$G$1000, MATCH(K$2&amp;$B5, Datatable!$H$2:'Datatable'!$H$1000&amp;Datatable!$I$2:'Datatable'!$I$1000, 0))</f>
        <v>52.887999999999998</v>
      </c>
      <c r="L5" cm="1">
        <f t="array" ref="L5">INDEX(Datatable!$G$2:'Datatable'!$G$1000, MATCH(L$2&amp;$B5, Datatable!$H$2:'Datatable'!$H$1000&amp;Datatable!$I$2:'Datatable'!$I$1000, 0))</f>
        <v>54.423000000000002</v>
      </c>
    </row>
    <row r="6" spans="1:17" x14ac:dyDescent="0.2">
      <c r="A6" s="3">
        <f t="shared" si="0"/>
        <v>51.220000000000006</v>
      </c>
      <c r="B6">
        <v>8</v>
      </c>
      <c r="C6" cm="1">
        <f t="array" ref="C6">INDEX(Datatable!$G$2:'Datatable'!$G$1000, MATCH(C$2&amp;$B6, Datatable!$H$2:'Datatable'!$H$1000&amp;Datatable!$I$2:'Datatable'!$I$1000, 0))</f>
        <v>49.17</v>
      </c>
      <c r="D6" cm="1">
        <f t="array" ref="D6">INDEX(Datatable!$G$2:'Datatable'!$G$1000, MATCH(D$2&amp;$B6, Datatable!$H$2:'Datatable'!$H$1000&amp;Datatable!$I$2:'Datatable'!$I$1000, 0))</f>
        <v>47.771000000000001</v>
      </c>
      <c r="E6" cm="1">
        <f t="array" ref="E6">INDEX(Datatable!$G$2:'Datatable'!$G$1000, MATCH(E$2&amp;$B6, Datatable!$H$2:'Datatable'!$H$1000&amp;Datatable!$I$2:'Datatable'!$I$1000, 0))</f>
        <v>46.914999999999999</v>
      </c>
      <c r="F6" cm="1">
        <f t="array" ref="F6">INDEX(Datatable!$G$2:'Datatable'!$G$1000, MATCH(F$2&amp;$B6, Datatable!$H$2:'Datatable'!$H$1000&amp;Datatable!$I$2:'Datatable'!$I$1000, 0))</f>
        <v>46.664999999999999</v>
      </c>
      <c r="G6" cm="1">
        <f t="array" ref="G6">INDEX(Datatable!$G$2:'Datatable'!$G$1000, MATCH(G$2&amp;$B6, Datatable!$H$2:'Datatable'!$H$1000&amp;Datatable!$I$2:'Datatable'!$I$1000, 0))</f>
        <v>47.463999999999999</v>
      </c>
      <c r="H6" cm="1">
        <f t="array" ref="H6">INDEX(Datatable!$G$2:'Datatable'!$G$1000, MATCH(H$2&amp;$B6, Datatable!$H$2:'Datatable'!$H$1000&amp;Datatable!$I$2:'Datatable'!$I$1000, 0))</f>
        <v>48.206000000000003</v>
      </c>
      <c r="I6" cm="1">
        <f t="array" ref="I6">INDEX(Datatable!$G$2:'Datatable'!$G$1000, MATCH(I$2&amp;$B6, Datatable!$H$2:'Datatable'!$H$1000&amp;Datatable!$I$2:'Datatable'!$I$1000, 0))</f>
        <v>49.192</v>
      </c>
      <c r="J6" cm="1">
        <f t="array" ref="J6">INDEX(Datatable!$G$2:'Datatable'!$G$1000, MATCH(J$2&amp;$B6, Datatable!$H$2:'Datatable'!$H$1000&amp;Datatable!$I$2:'Datatable'!$I$1000, 0))</f>
        <v>50.212000000000003</v>
      </c>
      <c r="K6" cm="1">
        <f t="array" ref="K6">INDEX(Datatable!$G$2:'Datatable'!$G$1000, MATCH(K$2&amp;$B6, Datatable!$H$2:'Datatable'!$H$1000&amp;Datatable!$I$2:'Datatable'!$I$1000, 0))</f>
        <v>51.387</v>
      </c>
      <c r="L6" cm="1">
        <f t="array" ref="L6">INDEX(Datatable!$G$2:'Datatable'!$G$1000, MATCH(L$2&amp;$B6, Datatable!$H$2:'Datatable'!$H$1000&amp;Datatable!$I$2:'Datatable'!$I$1000, 0))</f>
        <v>52.851999999999997</v>
      </c>
    </row>
    <row r="7" spans="1:17" x14ac:dyDescent="0.2">
      <c r="A7" s="3">
        <f t="shared" si="0"/>
        <v>45.55</v>
      </c>
      <c r="B7">
        <v>9</v>
      </c>
      <c r="C7" cm="1">
        <f t="array" ref="C7">INDEX(Datatable!$G$2:'Datatable'!$G$1000, MATCH(C$2&amp;$B7, Datatable!$H$2:'Datatable'!$H$1000&amp;Datatable!$I$2:'Datatable'!$I$1000, 0))</f>
        <v>49.558999999999997</v>
      </c>
      <c r="D7" cm="1">
        <f t="array" ref="D7">INDEX(Datatable!$G$2:'Datatable'!$G$1000, MATCH(D$2&amp;$B7, Datatable!$H$2:'Datatable'!$H$1000&amp;Datatable!$I$2:'Datatable'!$I$1000, 0))</f>
        <v>48.079000000000001</v>
      </c>
      <c r="E7" cm="1">
        <f t="array" ref="E7">INDEX(Datatable!$G$2:'Datatable'!$G$1000, MATCH(E$2&amp;$B7, Datatable!$H$2:'Datatable'!$H$1000&amp;Datatable!$I$2:'Datatable'!$I$1000, 0))</f>
        <v>47.091000000000001</v>
      </c>
      <c r="F7" cm="1">
        <f t="array" ref="F7">INDEX(Datatable!$G$2:'Datatable'!$G$1000, MATCH(F$2&amp;$B7, Datatable!$H$2:'Datatable'!$H$1000&amp;Datatable!$I$2:'Datatable'!$I$1000, 0))</f>
        <v>46.534999999999997</v>
      </c>
      <c r="G7" cm="1">
        <f t="array" ref="G7">INDEX(Datatable!$G$2:'Datatable'!$G$1000, MATCH(G$2&amp;$B7, Datatable!$H$2:'Datatable'!$H$1000&amp;Datatable!$I$2:'Datatable'!$I$1000, 0))</f>
        <v>46.466000000000001</v>
      </c>
      <c r="H7" cm="1">
        <f t="array" ref="H7">INDEX(Datatable!$G$2:'Datatable'!$G$1000, MATCH(H$2&amp;$B7, Datatable!$H$2:'Datatable'!$H$1000&amp;Datatable!$I$2:'Datatable'!$I$1000, 0))</f>
        <v>46.902000000000001</v>
      </c>
      <c r="I7" cm="1">
        <f t="array" ref="I7">INDEX(Datatable!$G$2:'Datatable'!$G$1000, MATCH(I$2&amp;$B7, Datatable!$H$2:'Datatable'!$H$1000&amp;Datatable!$I$2:'Datatable'!$I$1000, 0))</f>
        <v>47.944000000000003</v>
      </c>
      <c r="J7" cm="1">
        <f t="array" ref="J7">INDEX(Datatable!$G$2:'Datatable'!$G$1000, MATCH(J$2&amp;$B7, Datatable!$H$2:'Datatable'!$H$1000&amp;Datatable!$I$2:'Datatable'!$I$1000, 0))</f>
        <v>48.996000000000002</v>
      </c>
      <c r="K7" cm="1">
        <f t="array" ref="K7">INDEX(Datatable!$G$2:'Datatable'!$G$1000, MATCH(K$2&amp;$B7, Datatable!$H$2:'Datatable'!$H$1000&amp;Datatable!$I$2:'Datatable'!$I$1000, 0))</f>
        <v>50.127000000000002</v>
      </c>
      <c r="L7" cm="1">
        <f t="array" ref="L7">INDEX(Datatable!$G$2:'Datatable'!$G$1000, MATCH(L$2&amp;$B7, Datatable!$H$2:'Datatable'!$H$1000&amp;Datatable!$I$2:'Datatable'!$I$1000, 0))</f>
        <v>51.578000000000003</v>
      </c>
    </row>
    <row r="8" spans="1:17" x14ac:dyDescent="0.2">
      <c r="A8" s="3">
        <f t="shared" si="0"/>
        <v>40.980000000000004</v>
      </c>
      <c r="B8">
        <v>10</v>
      </c>
      <c r="C8" cm="1">
        <f t="array" ref="C8">INDEX(Datatable!$G$2:'Datatable'!$G$1000, MATCH(C$2&amp;$B8, Datatable!$H$2:'Datatable'!$H$1000&amp;Datatable!$I$2:'Datatable'!$I$1000, 0))</f>
        <v>49.97</v>
      </c>
      <c r="D8" cm="1">
        <f t="array" ref="D8">INDEX(Datatable!$G$2:'Datatable'!$G$1000, MATCH(D$2&amp;$B8, Datatable!$H$2:'Datatable'!$H$1000&amp;Datatable!$I$2:'Datatable'!$I$1000, 0))</f>
        <v>48.420999999999999</v>
      </c>
      <c r="E8" cm="1">
        <f t="array" ref="E8">INDEX(Datatable!$G$2:'Datatable'!$G$1000, MATCH(E$2&amp;$B8, Datatable!$H$2:'Datatable'!$H$1000&amp;Datatable!$I$2:'Datatable'!$I$1000, 0))</f>
        <v>47.398000000000003</v>
      </c>
      <c r="F8" cm="1">
        <f t="array" ref="F8">INDEX(Datatable!$G$2:'Datatable'!$G$1000, MATCH(F$2&amp;$B8, Datatable!$H$2:'Datatable'!$H$1000&amp;Datatable!$I$2:'Datatable'!$I$1000, 0))</f>
        <v>46.734999999999999</v>
      </c>
      <c r="G8" cm="1">
        <f t="array" ref="G8">INDEX(Datatable!$G$2:'Datatable'!$G$1000, MATCH(G$2&amp;$B8, Datatable!$H$2:'Datatable'!$H$1000&amp;Datatable!$I$2:'Datatable'!$I$1000, 0))</f>
        <v>46.436</v>
      </c>
      <c r="H8" cm="1">
        <f t="array" ref="H8">INDEX(Datatable!$G$2:'Datatable'!$G$1000, MATCH(H$2&amp;$B8, Datatable!$H$2:'Datatable'!$H$1000&amp;Datatable!$I$2:'Datatable'!$I$1000, 0))</f>
        <v>46.570999999999998</v>
      </c>
      <c r="I8" cm="1">
        <f t="array" ref="I8">INDEX(Datatable!$G$2:'Datatable'!$G$1000, MATCH(I$2&amp;$B8, Datatable!$H$2:'Datatable'!$H$1000&amp;Datatable!$I$2:'Datatable'!$I$1000, 0))</f>
        <v>46.944000000000003</v>
      </c>
      <c r="J8" cm="1">
        <f t="array" ref="J8">INDEX(Datatable!$G$2:'Datatable'!$G$1000, MATCH(J$2&amp;$B8, Datatable!$H$2:'Datatable'!$H$1000&amp;Datatable!$I$2:'Datatable'!$I$1000, 0))</f>
        <v>47.84</v>
      </c>
      <c r="K8" cm="1">
        <f t="array" ref="K8">INDEX(Datatable!$G$2:'Datatable'!$G$1000, MATCH(K$2&amp;$B8, Datatable!$H$2:'Datatable'!$H$1000&amp;Datatable!$I$2:'Datatable'!$I$1000, 0))</f>
        <v>48.933999999999997</v>
      </c>
      <c r="L8" cm="1">
        <f t="array" ref="L8">INDEX(Datatable!$G$2:'Datatable'!$G$1000, MATCH(L$2&amp;$B8, Datatable!$H$2:'Datatable'!$H$1000&amp;Datatable!$I$2:'Datatable'!$I$1000, 0))</f>
        <v>50.54</v>
      </c>
    </row>
    <row r="9" spans="1:17" x14ac:dyDescent="0.2">
      <c r="A9" s="3">
        <f t="shared" si="0"/>
        <v>37.26</v>
      </c>
      <c r="B9">
        <v>11</v>
      </c>
      <c r="C9" cm="1">
        <f t="array" ref="C9">INDEX(Datatable!$G$2:'Datatable'!$G$1000, MATCH(C$2&amp;$B9, Datatable!$H$2:'Datatable'!$H$1000&amp;Datatable!$I$2:'Datatable'!$I$1000, 0))</f>
        <v>50.47</v>
      </c>
      <c r="D9" cm="1">
        <f t="array" ref="D9">INDEX(Datatable!$G$2:'Datatable'!$G$1000, MATCH(D$2&amp;$B9, Datatable!$H$2:'Datatable'!$H$1000&amp;Datatable!$I$2:'Datatable'!$I$1000, 0))</f>
        <v>48.905999999999999</v>
      </c>
      <c r="E9" cm="1">
        <f t="array" ref="E9">INDEX(Datatable!$G$2:'Datatable'!$G$1000, MATCH(E$2&amp;$B9, Datatable!$H$2:'Datatable'!$H$1000&amp;Datatable!$I$2:'Datatable'!$I$1000, 0))</f>
        <v>47.831000000000003</v>
      </c>
      <c r="F9" cm="1">
        <f t="array" ref="F9">INDEX(Datatable!$G$2:'Datatable'!$G$1000, MATCH(F$2&amp;$B9, Datatable!$H$2:'Datatable'!$H$1000&amp;Datatable!$I$2:'Datatable'!$I$1000, 0))</f>
        <v>47.051000000000002</v>
      </c>
      <c r="G9" cm="1">
        <f t="array" ref="G9">INDEX(Datatable!$G$2:'Datatable'!$G$1000, MATCH(G$2&amp;$B9, Datatable!$H$2:'Datatable'!$H$1000&amp;Datatable!$I$2:'Datatable'!$I$1000, 0))</f>
        <v>46.658000000000001</v>
      </c>
      <c r="H9" cm="1">
        <f t="array" ref="H9">INDEX(Datatable!$G$2:'Datatable'!$G$1000, MATCH(H$2&amp;$B9, Datatable!$H$2:'Datatable'!$H$1000&amp;Datatable!$I$2:'Datatable'!$I$1000, 0))</f>
        <v>46.572000000000003</v>
      </c>
      <c r="I9" cm="1">
        <f t="array" ref="I9">INDEX(Datatable!$G$2:'Datatable'!$G$1000, MATCH(I$2&amp;$B9, Datatable!$H$2:'Datatable'!$H$1000&amp;Datatable!$I$2:'Datatable'!$I$1000, 0))</f>
        <v>46.997999999999998</v>
      </c>
      <c r="J9" cm="1">
        <f t="array" ref="J9">INDEX(Datatable!$G$2:'Datatable'!$G$1000, MATCH(J$2&amp;$B9, Datatable!$H$2:'Datatable'!$H$1000&amp;Datatable!$I$2:'Datatable'!$I$1000, 0))</f>
        <v>47.58</v>
      </c>
      <c r="K9" cm="1">
        <f t="array" ref="K9">INDEX(Datatable!$G$2:'Datatable'!$G$1000, MATCH(K$2&amp;$B9, Datatable!$H$2:'Datatable'!$H$1000&amp;Datatable!$I$2:'Datatable'!$I$1000, 0))</f>
        <v>48.402000000000001</v>
      </c>
      <c r="L9" cm="1">
        <f t="array" ref="L9">INDEX(Datatable!$G$2:'Datatable'!$G$1000, MATCH(L$2&amp;$B9, Datatable!$H$2:'Datatable'!$H$1000&amp;Datatable!$I$2:'Datatable'!$I$1000, 0))</f>
        <v>49.665999999999997</v>
      </c>
    </row>
    <row r="10" spans="1:17" x14ac:dyDescent="0.2">
      <c r="A10" s="3">
        <f t="shared" si="0"/>
        <v>34.129999999999995</v>
      </c>
      <c r="B10">
        <v>12</v>
      </c>
      <c r="C10" cm="1">
        <f t="array" ref="C10">INDEX(Datatable!$G$2:'Datatable'!$G$1000, MATCH(C$2&amp;$B10, Datatable!$H$2:'Datatable'!$H$1000&amp;Datatable!$I$2:'Datatable'!$I$1000, 0))</f>
        <v>50.845999999999997</v>
      </c>
      <c r="D10" cm="1">
        <f t="array" ref="D10">INDEX(Datatable!$G$2:'Datatable'!$G$1000, MATCH(D$2&amp;$B10, Datatable!$H$2:'Datatable'!$H$1000&amp;Datatable!$I$2:'Datatable'!$I$1000, 0))</f>
        <v>49.247999999999998</v>
      </c>
      <c r="E10" cm="1">
        <f t="array" ref="E10">INDEX(Datatable!$G$2:'Datatable'!$G$1000, MATCH(E$2&amp;$B10, Datatable!$H$2:'Datatable'!$H$1000&amp;Datatable!$I$2:'Datatable'!$I$1000, 0))</f>
        <v>48.088000000000001</v>
      </c>
      <c r="F10" cm="1">
        <f t="array" ref="F10">INDEX(Datatable!$G$2:'Datatable'!$G$1000, MATCH(F$2&amp;$B10, Datatable!$H$2:'Datatable'!$H$1000&amp;Datatable!$I$2:'Datatable'!$I$1000, 0))</f>
        <v>47.414000000000001</v>
      </c>
      <c r="G10" cm="1">
        <f t="array" ref="G10">INDEX(Datatable!$G$2:'Datatable'!$G$1000, MATCH(G$2&amp;$B10, Datatable!$H$2:'Datatable'!$H$1000&amp;Datatable!$I$2:'Datatable'!$I$1000, 0))</f>
        <v>47.018000000000001</v>
      </c>
      <c r="H10" cm="1">
        <f t="array" ref="H10">INDEX(Datatable!$G$2:'Datatable'!$G$1000, MATCH(H$2&amp;$B10, Datatable!$H$2:'Datatable'!$H$1000&amp;Datatable!$I$2:'Datatable'!$I$1000, 0))</f>
        <v>46.906999999999996</v>
      </c>
      <c r="I10" cm="1">
        <f t="array" ref="I10">INDEX(Datatable!$G$2:'Datatable'!$G$1000, MATCH(I$2&amp;$B10, Datatable!$H$2:'Datatable'!$H$1000&amp;Datatable!$I$2:'Datatable'!$I$1000, 0))</f>
        <v>47.061</v>
      </c>
      <c r="J10" cm="1">
        <f t="array" ref="J10">INDEX(Datatable!$G$2:'Datatable'!$G$1000, MATCH(J$2&amp;$B10, Datatable!$H$2:'Datatable'!$H$1000&amp;Datatable!$I$2:'Datatable'!$I$1000, 0))</f>
        <v>47.616</v>
      </c>
      <c r="K10" cm="1">
        <f t="array" ref="K10">INDEX(Datatable!$G$2:'Datatable'!$G$1000, MATCH(K$2&amp;$B10, Datatable!$H$2:'Datatable'!$H$1000&amp;Datatable!$I$2:'Datatable'!$I$1000, 0))</f>
        <v>48.375</v>
      </c>
      <c r="L10" cm="1">
        <f t="array" ref="L10">INDEX(Datatable!$G$2:'Datatable'!$G$1000, MATCH(L$2&amp;$B10, Datatable!$H$2:'Datatable'!$H$1000&amp;Datatable!$I$2:'Datatable'!$I$1000, 0))</f>
        <v>49.493000000000002</v>
      </c>
    </row>
    <row r="15" spans="1:17" x14ac:dyDescent="0.2">
      <c r="A15" s="1"/>
      <c r="B15" s="1" t="s">
        <v>13</v>
      </c>
    </row>
    <row r="16" spans="1:17" x14ac:dyDescent="0.2">
      <c r="A16" t="s">
        <v>105</v>
      </c>
      <c r="B16" t="s">
        <v>12</v>
      </c>
      <c r="C16" cm="1">
        <f t="array" ref="C16:L16">TRANSPOSE(_xlfn._xlws.SORT(_xlfn.UNIQUE(Datatable!H2:H81),1,TRUE))</f>
        <v>5</v>
      </c>
      <c r="D16">
        <v>10</v>
      </c>
      <c r="E16">
        <v>15</v>
      </c>
      <c r="F16">
        <v>20</v>
      </c>
      <c r="G16">
        <v>25</v>
      </c>
      <c r="H16">
        <v>30</v>
      </c>
      <c r="I16">
        <v>35</v>
      </c>
      <c r="J16">
        <v>40</v>
      </c>
      <c r="K16">
        <v>45</v>
      </c>
      <c r="L16">
        <v>50</v>
      </c>
    </row>
    <row r="17" spans="1:12" x14ac:dyDescent="0.2">
      <c r="A17" s="3">
        <f>AVERAGE(C17:L17)</f>
        <v>81.95</v>
      </c>
      <c r="B17" cm="1">
        <f t="array" ref="B17:B24">_xlfn._xlws.SORT(_xlfn.UNIQUE(Datatable!I2:I81),1,TRUE)</f>
        <v>5</v>
      </c>
      <c r="C17" cm="1">
        <f t="array" ref="C17">INDEX(Datatable!$K$2:'Datatable'!$K$81, MATCH(C$2&amp;$B17, Datatable!$H$2:'Datatable'!$H$1000&amp;Datatable!$I$2:'Datatable'!$I$1000, 0))</f>
        <v>95</v>
      </c>
      <c r="D17" cm="1">
        <f t="array" ref="D17">INDEX(Datatable!$K$2:'Datatable'!$K$81, MATCH(D$2&amp;$B17, Datatable!$H$2:'Datatable'!$H$1000&amp;Datatable!$I$2:'Datatable'!$I$1000, 0))</f>
        <v>93.9</v>
      </c>
      <c r="E17" cm="1">
        <f t="array" ref="E17">INDEX(Datatable!$K$2:'Datatable'!$K$81, MATCH(E$2&amp;$B17, Datatable!$H$2:'Datatable'!$H$1000&amp;Datatable!$I$2:'Datatable'!$I$1000, 0))</f>
        <v>92.1</v>
      </c>
      <c r="F17" cm="1">
        <f t="array" ref="F17">INDEX(Datatable!$K$2:'Datatable'!$K$81, MATCH(F$2&amp;$B17, Datatable!$H$2:'Datatable'!$H$1000&amp;Datatable!$I$2:'Datatable'!$I$1000, 0))</f>
        <v>89.6</v>
      </c>
      <c r="G17" cm="1">
        <f t="array" ref="G17">INDEX(Datatable!$K$2:'Datatable'!$K$81, MATCH(G$2&amp;$B17, Datatable!$H$2:'Datatable'!$H$1000&amp;Datatable!$I$2:'Datatable'!$I$1000, 0))</f>
        <v>86.4</v>
      </c>
      <c r="H17" cm="1">
        <f t="array" ref="H17">INDEX(Datatable!$K$2:'Datatable'!$K$81, MATCH(H$2&amp;$B17, Datatable!$H$2:'Datatable'!$H$1000&amp;Datatable!$I$2:'Datatable'!$I$1000, 0))</f>
        <v>82.6</v>
      </c>
      <c r="I17" cm="1">
        <f t="array" ref="I17">INDEX(Datatable!$K$2:'Datatable'!$K$81, MATCH(I$2&amp;$B17, Datatable!$H$2:'Datatable'!$H$1000&amp;Datatable!$I$2:'Datatable'!$I$1000, 0))</f>
        <v>78.099999999999994</v>
      </c>
      <c r="J17" cm="1">
        <f t="array" ref="J17">INDEX(Datatable!$K$2:'Datatable'!$K$81, MATCH(J$2&amp;$B17, Datatable!$H$2:'Datatable'!$H$1000&amp;Datatable!$I$2:'Datatable'!$I$1000, 0))</f>
        <v>73.099999999999994</v>
      </c>
      <c r="K17" cm="1">
        <f t="array" ref="K17">INDEX(Datatable!$K$2:'Datatable'!$K$81, MATCH(K$2&amp;$B17, Datatable!$H$2:'Datatable'!$H$1000&amp;Datatable!$I$2:'Datatable'!$I$1000, 0))</f>
        <v>67.400000000000006</v>
      </c>
      <c r="L17" cm="1">
        <f t="array" ref="L17">INDEX(Datatable!$K$2:'Datatable'!$K$81, MATCH(L$2&amp;$B17, Datatable!$H$2:'Datatable'!$H$1000&amp;Datatable!$I$2:'Datatable'!$I$1000, 0))</f>
        <v>61.3</v>
      </c>
    </row>
    <row r="18" spans="1:12" x14ac:dyDescent="0.2">
      <c r="A18" s="3">
        <f t="shared" ref="A18:A24" si="1">AVERAGE(C18:L18)</f>
        <v>68.31</v>
      </c>
      <c r="B18">
        <v>6</v>
      </c>
      <c r="C18" cm="1">
        <f t="array" ref="C18">INDEX(Datatable!$K$2:'Datatable'!$K$81, MATCH(C$2&amp;$B18, Datatable!$H$2:'Datatable'!$H$1000&amp;Datatable!$I$2:'Datatable'!$I$1000, 0))</f>
        <v>79.2</v>
      </c>
      <c r="D18" cm="1">
        <f t="array" ref="D18">INDEX(Datatable!$K$2:'Datatable'!$K$81, MATCH(D$2&amp;$B18, Datatable!$H$2:'Datatable'!$H$1000&amp;Datatable!$I$2:'Datatable'!$I$1000, 0))</f>
        <v>78.3</v>
      </c>
      <c r="E18" cm="1">
        <f t="array" ref="E18">INDEX(Datatable!$K$2:'Datatable'!$K$81, MATCH(E$2&amp;$B18, Datatable!$H$2:'Datatable'!$H$1000&amp;Datatable!$I$2:'Datatable'!$I$1000, 0))</f>
        <v>76.8</v>
      </c>
      <c r="F18" cm="1">
        <f t="array" ref="F18">INDEX(Datatable!$K$2:'Datatable'!$K$81, MATCH(F$2&amp;$B18, Datatable!$H$2:'Datatable'!$H$1000&amp;Datatable!$I$2:'Datatable'!$I$1000, 0))</f>
        <v>74.7</v>
      </c>
      <c r="G18" cm="1">
        <f t="array" ref="G18">INDEX(Datatable!$K$2:'Datatable'!$K$81, MATCH(G$2&amp;$B18, Datatable!$H$2:'Datatable'!$H$1000&amp;Datatable!$I$2:'Datatable'!$I$1000, 0))</f>
        <v>72</v>
      </c>
      <c r="H18" cm="1">
        <f t="array" ref="H18">INDEX(Datatable!$K$2:'Datatable'!$K$81, MATCH(H$2&amp;$B18, Datatable!$H$2:'Datatable'!$H$1000&amp;Datatable!$I$2:'Datatable'!$I$1000, 0))</f>
        <v>68.8</v>
      </c>
      <c r="I18" cm="1">
        <f t="array" ref="I18">INDEX(Datatable!$K$2:'Datatable'!$K$81, MATCH(I$2&amp;$B18, Datatable!$H$2:'Datatable'!$H$1000&amp;Datatable!$I$2:'Datatable'!$I$1000, 0))</f>
        <v>65.099999999999994</v>
      </c>
      <c r="J18" cm="1">
        <f t="array" ref="J18">INDEX(Datatable!$K$2:'Datatable'!$K$81, MATCH(J$2&amp;$B18, Datatable!$H$2:'Datatable'!$H$1000&amp;Datatable!$I$2:'Datatable'!$I$1000, 0))</f>
        <v>60.9</v>
      </c>
      <c r="K18" cm="1">
        <f t="array" ref="K18">INDEX(Datatable!$K$2:'Datatable'!$K$81, MATCH(K$2&amp;$B18, Datatable!$H$2:'Datatable'!$H$1000&amp;Datatable!$I$2:'Datatable'!$I$1000, 0))</f>
        <v>56.2</v>
      </c>
      <c r="L18" cm="1">
        <f t="array" ref="L18">INDEX(Datatable!$K$2:'Datatable'!$K$81, MATCH(L$2&amp;$B18, Datatable!$H$2:'Datatable'!$H$1000&amp;Datatable!$I$2:'Datatable'!$I$1000, 0))</f>
        <v>51.1</v>
      </c>
    </row>
    <row r="19" spans="1:12" x14ac:dyDescent="0.2">
      <c r="A19" s="3">
        <f t="shared" si="1"/>
        <v>58.55</v>
      </c>
      <c r="B19">
        <v>7</v>
      </c>
      <c r="C19" cm="1">
        <f t="array" ref="C19">INDEX(Datatable!$K$2:'Datatable'!$K$81, MATCH(C$2&amp;$B19, Datatable!$H$2:'Datatable'!$H$1000&amp;Datatable!$I$2:'Datatable'!$I$1000, 0))</f>
        <v>67.900000000000006</v>
      </c>
      <c r="D19" cm="1">
        <f t="array" ref="D19">INDEX(Datatable!$K$2:'Datatable'!$K$81, MATCH(D$2&amp;$B19, Datatable!$H$2:'Datatable'!$H$1000&amp;Datatable!$I$2:'Datatable'!$I$1000, 0))</f>
        <v>67.099999999999994</v>
      </c>
      <c r="E19" cm="1">
        <f t="array" ref="E19">INDEX(Datatable!$K$2:'Datatable'!$K$81, MATCH(E$2&amp;$B19, Datatable!$H$2:'Datatable'!$H$1000&amp;Datatable!$I$2:'Datatable'!$I$1000, 0))</f>
        <v>65.8</v>
      </c>
      <c r="F19" cm="1">
        <f t="array" ref="F19">INDEX(Datatable!$K$2:'Datatable'!$K$81, MATCH(F$2&amp;$B19, Datatable!$H$2:'Datatable'!$H$1000&amp;Datatable!$I$2:'Datatable'!$I$1000, 0))</f>
        <v>64</v>
      </c>
      <c r="G19" cm="1">
        <f t="array" ref="G19">INDEX(Datatable!$K$2:'Datatable'!$K$81, MATCH(G$2&amp;$B19, Datatable!$H$2:'Datatable'!$H$1000&amp;Datatable!$I$2:'Datatable'!$I$1000, 0))</f>
        <v>61.7</v>
      </c>
      <c r="H19" cm="1">
        <f t="array" ref="H19">INDEX(Datatable!$K$2:'Datatable'!$K$81, MATCH(H$2&amp;$B19, Datatable!$H$2:'Datatable'!$H$1000&amp;Datatable!$I$2:'Datatable'!$I$1000, 0))</f>
        <v>59</v>
      </c>
      <c r="I19" cm="1">
        <f t="array" ref="I19">INDEX(Datatable!$K$2:'Datatable'!$K$81, MATCH(I$2&amp;$B19, Datatable!$H$2:'Datatable'!$H$1000&amp;Datatable!$I$2:'Datatable'!$I$1000, 0))</f>
        <v>55.8</v>
      </c>
      <c r="J19" cm="1">
        <f t="array" ref="J19">INDEX(Datatable!$K$2:'Datatable'!$K$81, MATCH(J$2&amp;$B19, Datatable!$H$2:'Datatable'!$H$1000&amp;Datatable!$I$2:'Datatable'!$I$1000, 0))</f>
        <v>52.2</v>
      </c>
      <c r="K19" cm="1">
        <f t="array" ref="K19">INDEX(Datatable!$K$2:'Datatable'!$K$81, MATCH(K$2&amp;$B19, Datatable!$H$2:'Datatable'!$H$1000&amp;Datatable!$I$2:'Datatable'!$I$1000, 0))</f>
        <v>48.2</v>
      </c>
      <c r="L19" cm="1">
        <f t="array" ref="L19">INDEX(Datatable!$K$2:'Datatable'!$K$81, MATCH(L$2&amp;$B19, Datatable!$H$2:'Datatable'!$H$1000&amp;Datatable!$I$2:'Datatable'!$I$1000, 0))</f>
        <v>43.8</v>
      </c>
    </row>
    <row r="20" spans="1:12" x14ac:dyDescent="0.2">
      <c r="A20" s="3">
        <f t="shared" si="1"/>
        <v>51.220000000000006</v>
      </c>
      <c r="B20">
        <v>8</v>
      </c>
      <c r="C20" cm="1">
        <f t="array" ref="C20">INDEX(Datatable!$K$2:'Datatable'!$K$81, MATCH(C$2&amp;$B20, Datatable!$H$2:'Datatable'!$H$1000&amp;Datatable!$I$2:'Datatable'!$I$1000, 0))</f>
        <v>59.4</v>
      </c>
      <c r="D20" cm="1">
        <f t="array" ref="D20">INDEX(Datatable!$K$2:'Datatable'!$K$81, MATCH(D$2&amp;$B20, Datatable!$H$2:'Datatable'!$H$1000&amp;Datatable!$I$2:'Datatable'!$I$1000, 0))</f>
        <v>58.7</v>
      </c>
      <c r="E20" cm="1">
        <f t="array" ref="E20">INDEX(Datatable!$K$2:'Datatable'!$K$81, MATCH(E$2&amp;$B20, Datatable!$H$2:'Datatable'!$H$1000&amp;Datatable!$I$2:'Datatable'!$I$1000, 0))</f>
        <v>57.6</v>
      </c>
      <c r="F20" cm="1">
        <f t="array" ref="F20">INDEX(Datatable!$K$2:'Datatable'!$K$81, MATCH(F$2&amp;$B20, Datatable!$H$2:'Datatable'!$H$1000&amp;Datatable!$I$2:'Datatable'!$I$1000, 0))</f>
        <v>56</v>
      </c>
      <c r="G20" cm="1">
        <f t="array" ref="G20">INDEX(Datatable!$K$2:'Datatable'!$K$81, MATCH(G$2&amp;$B20, Datatable!$H$2:'Datatable'!$H$1000&amp;Datatable!$I$2:'Datatable'!$I$1000, 0))</f>
        <v>54</v>
      </c>
      <c r="H20" cm="1">
        <f t="array" ref="H20">INDEX(Datatable!$K$2:'Datatable'!$K$81, MATCH(H$2&amp;$B20, Datatable!$H$2:'Datatable'!$H$1000&amp;Datatable!$I$2:'Datatable'!$I$1000, 0))</f>
        <v>51.6</v>
      </c>
      <c r="I20" cm="1">
        <f t="array" ref="I20">INDEX(Datatable!$K$2:'Datatable'!$K$81, MATCH(I$2&amp;$B20, Datatable!$H$2:'Datatable'!$H$1000&amp;Datatable!$I$2:'Datatable'!$I$1000, 0))</f>
        <v>48.8</v>
      </c>
      <c r="J20" cm="1">
        <f t="array" ref="J20">INDEX(Datatable!$K$2:'Datatable'!$K$81, MATCH(J$2&amp;$B20, Datatable!$H$2:'Datatable'!$H$1000&amp;Datatable!$I$2:'Datatable'!$I$1000, 0))</f>
        <v>45.7</v>
      </c>
      <c r="K20" cm="1">
        <f t="array" ref="K20">INDEX(Datatable!$K$2:'Datatable'!$K$81, MATCH(K$2&amp;$B20, Datatable!$H$2:'Datatable'!$H$1000&amp;Datatable!$I$2:'Datatable'!$I$1000, 0))</f>
        <v>42.1</v>
      </c>
      <c r="L20" cm="1">
        <f t="array" ref="L20">INDEX(Datatable!$K$2:'Datatable'!$K$81, MATCH(L$2&amp;$B20, Datatable!$H$2:'Datatable'!$H$1000&amp;Datatable!$I$2:'Datatable'!$I$1000, 0))</f>
        <v>38.299999999999997</v>
      </c>
    </row>
    <row r="21" spans="1:12" ht="16" thickBot="1" x14ac:dyDescent="0.25">
      <c r="A21" s="3">
        <f t="shared" si="1"/>
        <v>45.55</v>
      </c>
      <c r="B21">
        <v>9</v>
      </c>
      <c r="C21" cm="1">
        <f t="array" ref="C21">INDEX(Datatable!$K$2:'Datatable'!$K$81, MATCH(C$2&amp;$B21, Datatable!$H$2:'Datatable'!$H$1000&amp;Datatable!$I$2:'Datatable'!$I$1000, 0))</f>
        <v>52.8</v>
      </c>
      <c r="D21" cm="1">
        <f t="array" ref="D21">INDEX(Datatable!$K$2:'Datatable'!$K$81, MATCH(D$2&amp;$B21, Datatable!$H$2:'Datatable'!$H$1000&amp;Datatable!$I$2:'Datatable'!$I$1000, 0))</f>
        <v>52.2</v>
      </c>
      <c r="E21" cm="1">
        <f t="array" ref="E21">INDEX(Datatable!$K$2:'Datatable'!$K$81, MATCH(E$2&amp;$B21, Datatable!$H$2:'Datatable'!$H$1000&amp;Datatable!$I$2:'Datatable'!$I$1000, 0))</f>
        <v>51.2</v>
      </c>
      <c r="F21" cm="1">
        <f t="array" ref="F21">INDEX(Datatable!$K$2:'Datatable'!$K$81, MATCH(F$2&amp;$B21, Datatable!$H$2:'Datatable'!$H$1000&amp;Datatable!$I$2:'Datatable'!$I$1000, 0))</f>
        <v>49.8</v>
      </c>
      <c r="G21" cm="1">
        <f t="array" ref="G21">INDEX(Datatable!$K$2:'Datatable'!$K$81, MATCH(G$2&amp;$B21, Datatable!$H$2:'Datatable'!$H$1000&amp;Datatable!$I$2:'Datatable'!$I$1000, 0))</f>
        <v>48</v>
      </c>
      <c r="H21" cm="1">
        <f t="array" ref="H21">INDEX(Datatable!$K$2:'Datatable'!$K$81, MATCH(H$2&amp;$B21, Datatable!$H$2:'Datatable'!$H$1000&amp;Datatable!$I$2:'Datatable'!$I$1000, 0))</f>
        <v>45.9</v>
      </c>
      <c r="I21" cm="1">
        <f t="array" ref="I21">INDEX(Datatable!$K$2:'Datatable'!$K$81, MATCH(I$2&amp;$B21, Datatable!$H$2:'Datatable'!$H$1000&amp;Datatable!$I$2:'Datatable'!$I$1000, 0))</f>
        <v>43.4</v>
      </c>
      <c r="J21" cm="1">
        <f t="array" ref="J21">INDEX(Datatable!$K$2:'Datatable'!$K$81, MATCH(J$2&amp;$B21, Datatable!$H$2:'Datatable'!$H$1000&amp;Datatable!$I$2:'Datatable'!$I$1000, 0))</f>
        <v>40.6</v>
      </c>
      <c r="K21" cm="1">
        <f t="array" ref="K21">INDEX(Datatable!$K$2:'Datatable'!$K$81, MATCH(K$2&amp;$B21, Datatable!$H$2:'Datatable'!$H$1000&amp;Datatable!$I$2:'Datatable'!$I$1000, 0))</f>
        <v>37.5</v>
      </c>
      <c r="L21" cm="1">
        <f t="array" ref="L21">INDEX(Datatable!$K$2:'Datatable'!$K$81, MATCH(L$2&amp;$B21, Datatable!$H$2:'Datatable'!$H$1000&amp;Datatable!$I$2:'Datatable'!$I$1000, 0))</f>
        <v>34.1</v>
      </c>
    </row>
    <row r="22" spans="1:12" ht="16" thickBot="1" x14ac:dyDescent="0.25">
      <c r="A22" s="3">
        <f t="shared" si="1"/>
        <v>40.980000000000004</v>
      </c>
      <c r="B22">
        <v>10</v>
      </c>
      <c r="C22" cm="1">
        <f t="array" ref="C22">INDEX(Datatable!$K$2:'Datatable'!$K$81, MATCH(C$2&amp;$B22, Datatable!$H$2:'Datatable'!$H$1000&amp;Datatable!$I$2:'Datatable'!$I$1000, 0))</f>
        <v>47.5</v>
      </c>
      <c r="D22" cm="1">
        <f t="array" ref="D22">INDEX(Datatable!$K$2:'Datatable'!$K$81, MATCH(D$2&amp;$B22, Datatable!$H$2:'Datatable'!$H$1000&amp;Datatable!$I$2:'Datatable'!$I$1000, 0))</f>
        <v>47</v>
      </c>
      <c r="E22" cm="1">
        <f t="array" ref="E22">INDEX(Datatable!$K$2:'Datatable'!$K$81, MATCH(E$2&amp;$B22, Datatable!$H$2:'Datatable'!$H$1000&amp;Datatable!$I$2:'Datatable'!$I$1000, 0))</f>
        <v>46.1</v>
      </c>
      <c r="F22" cm="1">
        <f t="array" ref="F22">INDEX(Datatable!$K$2:'Datatable'!$K$81, MATCH(F$2&amp;$B22, Datatable!$H$2:'Datatable'!$H$1000&amp;Datatable!$I$2:'Datatable'!$I$1000, 0))</f>
        <v>44.8</v>
      </c>
      <c r="G22" s="4" cm="1">
        <f t="array" ref="G22">INDEX(Datatable!$K$2:'Datatable'!$K$81, MATCH(G$2&amp;$B22, Datatable!$H$2:'Datatable'!$H$1000&amp;Datatable!$I$2:'Datatable'!$I$1000, 0))</f>
        <v>43.2</v>
      </c>
      <c r="H22" cm="1">
        <f t="array" ref="H22">INDEX(Datatable!$K$2:'Datatable'!$K$81, MATCH(H$2&amp;$B22, Datatable!$H$2:'Datatable'!$H$1000&amp;Datatable!$I$2:'Datatable'!$I$1000, 0))</f>
        <v>41.3</v>
      </c>
      <c r="I22" cm="1">
        <f t="array" ref="I22">INDEX(Datatable!$K$2:'Datatable'!$K$81, MATCH(I$2&amp;$B22, Datatable!$H$2:'Datatable'!$H$1000&amp;Datatable!$I$2:'Datatable'!$I$1000, 0))</f>
        <v>39.1</v>
      </c>
      <c r="J22" cm="1">
        <f t="array" ref="J22">INDEX(Datatable!$K$2:'Datatable'!$K$81, MATCH(J$2&amp;$B22, Datatable!$H$2:'Datatable'!$H$1000&amp;Datatable!$I$2:'Datatable'!$I$1000, 0))</f>
        <v>36.5</v>
      </c>
      <c r="K22" cm="1">
        <f t="array" ref="K22">INDEX(Datatable!$K$2:'Datatable'!$K$81, MATCH(K$2&amp;$B22, Datatable!$H$2:'Datatable'!$H$1000&amp;Datatable!$I$2:'Datatable'!$I$1000, 0))</f>
        <v>33.700000000000003</v>
      </c>
      <c r="L22" cm="1">
        <f t="array" ref="L22">INDEX(Datatable!$K$2:'Datatable'!$K$81, MATCH(L$2&amp;$B22, Datatable!$H$2:'Datatable'!$H$1000&amp;Datatable!$I$2:'Datatable'!$I$1000, 0))</f>
        <v>30.6</v>
      </c>
    </row>
    <row r="23" spans="1:12" x14ac:dyDescent="0.2">
      <c r="A23" s="3">
        <f t="shared" si="1"/>
        <v>37.26</v>
      </c>
      <c r="B23">
        <v>11</v>
      </c>
      <c r="C23" cm="1">
        <f t="array" ref="C23">INDEX(Datatable!$K$2:'Datatable'!$K$81, MATCH(C$2&amp;$B23, Datatable!$H$2:'Datatable'!$H$1000&amp;Datatable!$I$2:'Datatable'!$I$1000, 0))</f>
        <v>43.2</v>
      </c>
      <c r="D23" cm="1">
        <f t="array" ref="D23">INDEX(Datatable!$K$2:'Datatable'!$K$81, MATCH(D$2&amp;$B23, Datatable!$H$2:'Datatable'!$H$1000&amp;Datatable!$I$2:'Datatable'!$I$1000, 0))</f>
        <v>42.7</v>
      </c>
      <c r="E23" cm="1">
        <f t="array" ref="E23">INDEX(Datatable!$K$2:'Datatable'!$K$81, MATCH(E$2&amp;$B23, Datatable!$H$2:'Datatable'!$H$1000&amp;Datatable!$I$2:'Datatable'!$I$1000, 0))</f>
        <v>41.9</v>
      </c>
      <c r="F23" cm="1">
        <f t="array" ref="F23">INDEX(Datatable!$K$2:'Datatable'!$K$81, MATCH(F$2&amp;$B23, Datatable!$H$2:'Datatable'!$H$1000&amp;Datatable!$I$2:'Datatable'!$I$1000, 0))</f>
        <v>40.700000000000003</v>
      </c>
      <c r="G23" cm="1">
        <f t="array" ref="G23">INDEX(Datatable!$K$2:'Datatable'!$K$81, MATCH(G$2&amp;$B23, Datatable!$H$2:'Datatable'!$H$1000&amp;Datatable!$I$2:'Datatable'!$I$1000, 0))</f>
        <v>39.299999999999997</v>
      </c>
      <c r="H23" cm="1">
        <f t="array" ref="H23">INDEX(Datatable!$K$2:'Datatable'!$K$81, MATCH(H$2&amp;$B23, Datatable!$H$2:'Datatable'!$H$1000&amp;Datatable!$I$2:'Datatable'!$I$1000, 0))</f>
        <v>37.5</v>
      </c>
      <c r="I23" cm="1">
        <f t="array" ref="I23">INDEX(Datatable!$K$2:'Datatable'!$K$81, MATCH(I$2&amp;$B23, Datatable!$H$2:'Datatable'!$H$1000&amp;Datatable!$I$2:'Datatable'!$I$1000, 0))</f>
        <v>35.5</v>
      </c>
      <c r="J23" cm="1">
        <f t="array" ref="J23">INDEX(Datatable!$K$2:'Datatable'!$K$81, MATCH(J$2&amp;$B23, Datatable!$H$2:'Datatable'!$H$1000&amp;Datatable!$I$2:'Datatable'!$I$1000, 0))</f>
        <v>33.200000000000003</v>
      </c>
      <c r="K23" cm="1">
        <f t="array" ref="K23">INDEX(Datatable!$K$2:'Datatable'!$K$81, MATCH(K$2&amp;$B23, Datatable!$H$2:'Datatable'!$H$1000&amp;Datatable!$I$2:'Datatable'!$I$1000, 0))</f>
        <v>30.7</v>
      </c>
      <c r="L23" cm="1">
        <f t="array" ref="L23">INDEX(Datatable!$K$2:'Datatable'!$K$81, MATCH(L$2&amp;$B23, Datatable!$H$2:'Datatable'!$H$1000&amp;Datatable!$I$2:'Datatable'!$I$1000, 0))</f>
        <v>27.9</v>
      </c>
    </row>
    <row r="24" spans="1:12" x14ac:dyDescent="0.2">
      <c r="A24" s="3">
        <f t="shared" si="1"/>
        <v>34.129999999999995</v>
      </c>
      <c r="B24">
        <v>12</v>
      </c>
      <c r="C24" cm="1">
        <f t="array" ref="C24">INDEX(Datatable!$K$2:'Datatable'!$K$81, MATCH(C$2&amp;$B24, Datatable!$H$2:'Datatable'!$H$1000&amp;Datatable!$I$2:'Datatable'!$I$1000, 0))</f>
        <v>39.6</v>
      </c>
      <c r="D24" cm="1">
        <f t="array" ref="D24">INDEX(Datatable!$K$2:'Datatable'!$K$81, MATCH(D$2&amp;$B24, Datatable!$H$2:'Datatable'!$H$1000&amp;Datatable!$I$2:'Datatable'!$I$1000, 0))</f>
        <v>39.1</v>
      </c>
      <c r="E24" cm="1">
        <f t="array" ref="E24">INDEX(Datatable!$K$2:'Datatable'!$K$81, MATCH(E$2&amp;$B24, Datatable!$H$2:'Datatable'!$H$1000&amp;Datatable!$I$2:'Datatable'!$I$1000, 0))</f>
        <v>38.4</v>
      </c>
      <c r="F24" cm="1">
        <f t="array" ref="F24">INDEX(Datatable!$K$2:'Datatable'!$K$81, MATCH(F$2&amp;$B24, Datatable!$H$2:'Datatable'!$H$1000&amp;Datatable!$I$2:'Datatable'!$I$1000, 0))</f>
        <v>37.299999999999997</v>
      </c>
      <c r="G24" cm="1">
        <f t="array" ref="G24">INDEX(Datatable!$K$2:'Datatable'!$K$81, MATCH(G$2&amp;$B24, Datatable!$H$2:'Datatable'!$H$1000&amp;Datatable!$I$2:'Datatable'!$I$1000, 0))</f>
        <v>36</v>
      </c>
      <c r="H24" cm="1">
        <f t="array" ref="H24">INDEX(Datatable!$K$2:'Datatable'!$K$81, MATCH(H$2&amp;$B24, Datatable!$H$2:'Datatable'!$H$1000&amp;Datatable!$I$2:'Datatable'!$I$1000, 0))</f>
        <v>34.4</v>
      </c>
      <c r="I24" cm="1">
        <f t="array" ref="I24">INDEX(Datatable!$K$2:'Datatable'!$K$81, MATCH(I$2&amp;$B24, Datatable!$H$2:'Datatable'!$H$1000&amp;Datatable!$I$2:'Datatable'!$I$1000, 0))</f>
        <v>32.5</v>
      </c>
      <c r="J24" cm="1">
        <f t="array" ref="J24">INDEX(Datatable!$K$2:'Datatable'!$K$81, MATCH(J$2&amp;$B24, Datatable!$H$2:'Datatable'!$H$1000&amp;Datatable!$I$2:'Datatable'!$I$1000, 0))</f>
        <v>30.4</v>
      </c>
      <c r="K24" cm="1">
        <f t="array" ref="K24">INDEX(Datatable!$K$2:'Datatable'!$K$81, MATCH(K$2&amp;$B24, Datatable!$H$2:'Datatable'!$H$1000&amp;Datatable!$I$2:'Datatable'!$I$1000, 0))</f>
        <v>28.1</v>
      </c>
      <c r="L24" cm="1">
        <f t="array" ref="L24">INDEX(Datatable!$K$2:'Datatable'!$K$81, MATCH(L$2&amp;$B24, Datatable!$H$2:'Datatable'!$H$1000&amp;Datatable!$I$2:'Datatable'!$I$1000, 0))</f>
        <v>25.5</v>
      </c>
    </row>
  </sheetData>
  <mergeCells count="1">
    <mergeCell ref="C1:L1"/>
  </mergeCells>
  <conditionalFormatting sqref="C3:C12 D3:L10">
    <cfRule type="colorScale" priority="4">
      <colorScale>
        <cfvo type="min"/>
        <cfvo type="max"/>
        <color rgb="FF92D050"/>
        <color rgb="FFFF0000"/>
      </colorScale>
    </cfRule>
  </conditionalFormatting>
  <conditionalFormatting sqref="C3:L10">
    <cfRule type="cellIs" dxfId="1" priority="5" operator="equal">
      <formula>$N$3</formula>
    </cfRule>
  </conditionalFormatting>
  <conditionalFormatting sqref="C17:L24">
    <cfRule type="colorScale" priority="1">
      <colorScale>
        <cfvo type="min"/>
        <cfvo type="max"/>
        <color rgb="FF92D050"/>
        <color rgb="FFFF0000"/>
      </colorScale>
    </cfRule>
    <cfRule type="cellIs" dxfId="0" priority="2" operator="equal">
      <formula>$N$3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Datatable</vt:lpstr>
      <vt:lpstr>Energy (GCR vs Tilt)</vt:lpstr>
      <vt:lpstr>Specific Prod (GCR vs Tilt)</vt:lpstr>
      <vt:lpstr>LCOE (GCR vs Tilt)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Del Pino Silva</cp:lastModifiedBy>
  <dcterms:created xsi:type="dcterms:W3CDTF">2023-11-06T08:01:03Z</dcterms:created>
  <dcterms:modified xsi:type="dcterms:W3CDTF">2023-11-07T17:00:55Z</dcterms:modified>
</cp:coreProperties>
</file>